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7618677-13B9-4A9B-A83C-DC50C04D6585}" xr6:coauthVersionLast="47" xr6:coauthVersionMax="47" xr10:uidLastSave="{00000000-0000-0000-0000-000000000000}"/>
  <bookViews>
    <workbookView xWindow="28095" yWindow="1035" windowWidth="25200" windowHeight="14400" activeTab="1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'Table Doc'!$A$1:$T$25</definedName>
    <definedName name="TD_Lg">'Table Doc'!$U$1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" l="1"/>
  <c r="U24" i="1"/>
  <c r="U17" i="1"/>
  <c r="U16" i="1"/>
  <c r="U12" i="1"/>
  <c r="U10" i="1"/>
  <c r="U3" i="1"/>
  <c r="U2" i="1"/>
  <c r="U23" i="1"/>
  <c r="U22" i="1"/>
  <c r="U21" i="1"/>
  <c r="U20" i="1"/>
  <c r="U19" i="1"/>
  <c r="U15" i="1"/>
  <c r="U11" i="1"/>
  <c r="U9" i="1"/>
  <c r="U8" i="1"/>
  <c r="U7" i="1"/>
  <c r="M7" i="9"/>
  <c r="M6" i="9"/>
  <c r="M5" i="9"/>
  <c r="M4" i="9"/>
  <c r="M3" i="9"/>
  <c r="A4" i="9"/>
  <c r="A5" i="9" s="1"/>
  <c r="A6" i="9" s="1"/>
  <c r="A7" i="9" s="1"/>
  <c r="A3" i="9"/>
  <c r="J3" i="9"/>
  <c r="J4" i="9" s="1"/>
  <c r="J5" i="9" s="1"/>
  <c r="J6" i="9" s="1"/>
  <c r="J7" i="9" s="1"/>
  <c r="B3" i="9"/>
  <c r="B4" i="9" s="1"/>
  <c r="B5" i="9" s="1"/>
  <c r="B6" i="9" s="1"/>
  <c r="B7" i="9" s="1"/>
  <c r="C7" i="9"/>
  <c r="C6" i="9"/>
  <c r="C5" i="9"/>
  <c r="C4" i="9"/>
  <c r="E3" i="9"/>
  <c r="E4" i="9" s="1"/>
  <c r="E5" i="9" s="1"/>
  <c r="E6" i="9" s="1"/>
  <c r="E7" i="9" s="1"/>
  <c r="C3" i="9"/>
  <c r="F10" i="8" l="1"/>
  <c r="C9" i="8"/>
  <c r="C8" i="8"/>
  <c r="C7" i="8"/>
  <c r="C6" i="8"/>
  <c r="C5" i="8"/>
  <c r="C4" i="8"/>
  <c r="C3" i="8"/>
  <c r="A3" i="8"/>
  <c r="A4" i="8" s="1"/>
  <c r="A5" i="8" s="1"/>
  <c r="A6" i="8" s="1"/>
  <c r="A7" i="8" s="1"/>
  <c r="A8" i="8" s="1"/>
  <c r="A9" i="8" s="1"/>
  <c r="C2" i="8"/>
  <c r="C10" i="8" l="1"/>
  <c r="D10" i="8"/>
  <c r="E10" i="8"/>
  <c r="B8" i="5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<sst xmlns="http://schemas.openxmlformats.org/spreadsheetml/2006/main" count="439" uniqueCount="266">
  <si>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</si>
  <si>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</si>
  <si>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</si>
  <si>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</si>
  <si>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</si>
  <si>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</si>
  <si>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</si>
  <si>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</si>
  <si>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</si>
  <si>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</si>
  <si>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</si>
  <si>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</si>
  <si>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</si>
  <si>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</si>
  <si>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</si>
  <si>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</si>
  <si>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</si>
  <si>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</si>
  <si>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</si>
  <si>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</si>
  <si>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</si>
  <si>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</si>
  <si>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</si>
  <si>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</si>
  <si>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</si>
  <si>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</si>
  <si>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</si>
  <si>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</si>
  <si>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</si>
  <si>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</si>
  <si>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</si>
  <si>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</si>
  <si>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</si>
  <si>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</si>
  <si>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</si>
  <si>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</si>
  <si>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</si>
  <si>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</si>
  <si>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</si>
  <si>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</si>
  <si>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</si>
  <si>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</si>
  <si>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Lines</t>
  </si>
  <si>
    <t>ParmTable</t>
  </si>
  <si>
    <t>Plays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</si>
  <si>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</si>
  <si>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</si>
  <si>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</si>
  <si>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</si>
  <si>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</si>
  <si>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</si>
  <si>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</si>
  <si>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</si>
  <si>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</si>
  <si>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</si>
  <si>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</si>
  <si>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</si>
  <si>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</si>
  <si>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</si>
  <si>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</si>
  <si>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</si>
  <si>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</si>
  <si>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</si>
  <si>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</si>
  <si>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</si>
  <si>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</si>
  <si>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</si>
  <si>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</si>
  <si>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</si>
  <si>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</si>
  <si>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</si>
  <si>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</si>
  <si>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</si>
  <si>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</si>
  <si>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</si>
  <si>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</si>
  <si>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</si>
  <si>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</si>
  <si>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</si>
  <si>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</si>
  <si>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</si>
  <si>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</si>
  <si>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</si>
  <si>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</si>
  <si>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</si>
  <si>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</si>
  <si>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</si>
  <si>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</si>
  <si>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</si>
  <si>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</si>
  <si>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</si>
  <si>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</si>
  <si>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</si>
  <si>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</si>
  <si>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</si>
  <si>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</si>
  <si>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</si>
  <si>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</si>
  <si>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</si>
  <si>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</si>
  <si>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</si>
  <si>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</si>
  <si>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</si>
  <si>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</si>
  <si>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</si>
  <si>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</si>
  <si>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</si>
  <si>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</si>
  <si>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</si>
  <si>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</si>
  <si>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</si>
  <si>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</si>
  <si>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</si>
  <si>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</si>
  <si>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</si>
  <si>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</si>
  <si>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</si>
  <si>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</si>
  <si>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</si>
  <si>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</si>
  <si>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</si>
  <si>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</si>
  <si>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</si>
  <si>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</si>
  <si>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</si>
  <si>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</si>
  <si>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</si>
  <si>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</si>
  <si>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</si>
  <si>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</si>
  <si>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</si>
  <si>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</si>
  <si>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</si>
  <si>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</si>
  <si>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</si>
  <si>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</si>
  <si>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</si>
  <si>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</si>
  <si>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</si>
  <si>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</si>
  <si>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</si>
  <si>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</si>
  <si>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</si>
  <si>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</si>
  <si>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</si>
  <si>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</si>
  <si>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</si>
  <si>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</si>
  <si>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</si>
  <si>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</si>
  <si>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</si>
  <si>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</si>
  <si>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</si>
  <si>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</si>
  <si>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</si>
  <si>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</si>
  <si>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</si>
  <si>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</si>
  <si>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</si>
  <si>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</si>
  <si>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</si>
  <si>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</si>
  <si>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</si>
  <si>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</si>
  <si>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</si>
  <si>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</si>
  <si>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</si>
  <si>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</si>
  <si>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</si>
  <si>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</si>
  <si>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</si>
  <si>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</si>
  <si>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</si>
  <si>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</si>
  <si>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</si>
  <si>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</si>
  <si>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</si>
  <si>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</si>
  <si>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</si>
  <si>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</si>
  <si>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</si>
  <si>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</si>
  <si>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</si>
  <si>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</si>
  <si>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</si>
  <si>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</si>
  <si>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</si>
  <si>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</si>
  <si>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</si>
  <si>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</si>
  <si>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</si>
  <si>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</si>
  <si>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</si>
  <si>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</si>
  <si>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</si>
  <si>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</si>
  <si>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</si>
  <si>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</si>
  <si>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</si>
  <si>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</si>
  <si>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</si>
  <si>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</si>
  <si>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</si>
  <si>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</si>
  <si>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</si>
  <si>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</si>
  <si>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</si>
  <si>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</si>
  <si>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</si>
  <si>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</si>
  <si>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</si>
  <si>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</si>
  <si>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</si>
  <si>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</si>
  <si>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</si>
  <si>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</si>
  <si>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</si>
  <si>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</si>
  <si>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</si>
  <si>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</si>
  <si>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</si>
  <si>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</si>
  <si>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</si>
  <si>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</si>
  <si>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</si>
  <si>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</si>
  <si>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</si>
  <si>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</si>
  <si>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</si>
  <si>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</si>
  <si>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</si>
  <si>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0-Pre</t>
  </si>
  <si>
    <t>1-Reg</t>
  </si>
  <si>
    <t>2-Post</t>
  </si>
  <si>
    <t>3-End</t>
  </si>
  <si>
    <t>uspCalcTM - step 4 from TeamStatAverages</t>
  </si>
  <si>
    <t>uspCalcTM - step 3 from Boxscores</t>
  </si>
  <si>
    <t>Covers</t>
  </si>
  <si>
    <t>NOTE</t>
  </si>
  <si>
    <t>Paste including LeagueInfoID</t>
  </si>
  <si>
    <t>NBA</t>
  </si>
  <si>
    <t>Start Date 10/19-2/17 - All star Game 2/20 - 2/24-4/10 Playoff 4/16</t>
  </si>
  <si>
    <t>Pre 10/3 - 10/15</t>
  </si>
  <si>
    <t>1-Allstar</t>
  </si>
  <si>
    <t>Prod
Table</t>
  </si>
  <si>
    <t>Yes</t>
  </si>
  <si>
    <t>This</t>
  </si>
  <si>
    <t>Min 
Season</t>
  </si>
  <si>
    <t>All</t>
  </si>
  <si>
    <t>NA</t>
  </si>
  <si>
    <t>Dep</t>
  </si>
  <si>
    <t>No</t>
  </si>
  <si>
    <t>Last</t>
  </si>
  <si>
    <t>Today's Plays</t>
  </si>
  <si>
    <t>Dev</t>
  </si>
  <si>
    <t>GameDate</t>
  </si>
  <si>
    <t>Season
Col</t>
  </si>
  <si>
    <t>Line at time Rotation is Updated</t>
  </si>
  <si>
    <t>BoxScoresLast5Min</t>
  </si>
  <si>
    <t>LeagueInfo</t>
  </si>
  <si>
    <t>SeasonInfo</t>
  </si>
  <si>
    <t>For Run TMs Tesing</t>
  </si>
  <si>
    <t>Update</t>
  </si>
  <si>
    <t>static</t>
  </si>
  <si>
    <t>Gened</t>
  </si>
  <si>
    <t>Update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</si>
</sst>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4" borderId="1" xfId="0" applyFont="1" applyFill="1" applyBorder="1"/>
    <xf numFmtId="0" fontId="0" fillId="4" borderId="0" xfId="0" applyFill="1"/>
    <xf numFmtId="14" fontId="0" fillId="4" borderId="0" xfId="0" applyNumberFormat="1" applyFill="1"/>
    <xf numFmtId="0" fontId="9" fillId="0" borderId="0" xfId="0" quotePrefix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0" fillId="0" borderId="0" xfId="0" applyFont="1"/>
    <xf numFmtId="16" fontId="11" fillId="0" borderId="0" xfId="0" applyNumberFormat="1" applyFont="1"/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192</v>
      </c>
      <c r="B1" s="25" t="s">
        <v>37</v>
      </c>
      <c r="C1" s="25" t="s">
        <v>186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200</v>
      </c>
      <c r="D2" s="4" t="s">
        <v>163</v>
      </c>
      <c r="E2" t="s">
        <v>188</v>
      </c>
    </row>
    <row r="3" spans="1:6" x14ac:dyDescent="0.25">
      <c r="A3">
        <v>2</v>
      </c>
      <c r="B3" s="28">
        <v>43989</v>
      </c>
      <c r="C3" t="s">
        <v>110</v>
      </c>
      <c r="D3" t="s">
        <v>164</v>
      </c>
      <c r="E3" t="s">
        <v>166</v>
      </c>
    </row>
    <row r="4" spans="1:6" x14ac:dyDescent="0.25">
      <c r="A4">
        <v>2.1</v>
      </c>
      <c r="B4" s="28">
        <v>43989</v>
      </c>
      <c r="D4" t="s">
        <v>165</v>
      </c>
    </row>
    <row r="5" spans="1:6" x14ac:dyDescent="0.25">
      <c r="A5">
        <v>3</v>
      </c>
      <c r="B5" s="28">
        <v>43991</v>
      </c>
      <c r="C5" t="s">
        <v>187</v>
      </c>
      <c r="D5" t="s">
        <v>179</v>
      </c>
      <c r="E5">
        <v>8</v>
      </c>
      <c r="F5" t="s">
        <v>190</v>
      </c>
    </row>
    <row r="6" spans="1:6" x14ac:dyDescent="0.25">
      <c r="A6">
        <v>4</v>
      </c>
      <c r="B6" s="28">
        <v>43991</v>
      </c>
      <c r="C6" t="s">
        <v>189</v>
      </c>
      <c r="D6" t="s">
        <v>180</v>
      </c>
    </row>
    <row r="7" spans="1:6" x14ac:dyDescent="0.25">
      <c r="A7">
        <v>4.0999999999999996</v>
      </c>
      <c r="B7" s="28"/>
      <c r="D7" t="s">
        <v>184</v>
      </c>
    </row>
    <row r="8" spans="1:6" x14ac:dyDescent="0.25">
      <c r="A8">
        <v>4.2</v>
      </c>
      <c r="B8" s="28"/>
      <c r="D8" t="s">
        <v>185</v>
      </c>
    </row>
    <row r="9" spans="1:6" x14ac:dyDescent="0.25">
      <c r="A9">
        <v>4.3</v>
      </c>
      <c r="B9" s="28"/>
      <c r="D9" t="s">
        <v>191</v>
      </c>
    </row>
    <row r="10" spans="1:6" x14ac:dyDescent="0.25">
      <c r="A10">
        <v>5</v>
      </c>
      <c r="B10" s="28">
        <v>44084</v>
      </c>
      <c r="D10" t="s">
        <v>181</v>
      </c>
    </row>
    <row r="11" spans="1:6" x14ac:dyDescent="0.25">
      <c r="A11">
        <v>6</v>
      </c>
      <c r="B11" s="28"/>
      <c r="D11" t="s">
        <v>182</v>
      </c>
    </row>
    <row r="12" spans="1:6" x14ac:dyDescent="0.25">
      <c r="A12">
        <v>6.1</v>
      </c>
      <c r="B12" s="28"/>
      <c r="D12" t="s">
        <v>183</v>
      </c>
    </row>
    <row r="13" spans="1:6" x14ac:dyDescent="0.25">
      <c r="A13">
        <v>0</v>
      </c>
      <c r="B13" s="28"/>
      <c r="C13" t="s">
        <v>199</v>
      </c>
      <c r="D13" t="s">
        <v>195</v>
      </c>
    </row>
    <row r="14" spans="1:6" x14ac:dyDescent="0.25">
      <c r="B14" s="28"/>
      <c r="D14" t="s">
        <v>201</v>
      </c>
    </row>
    <row r="15" spans="1:6" x14ac:dyDescent="0.25">
      <c r="B15" s="28"/>
      <c r="D15" t="s">
        <v>202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U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RowHeight="15" x14ac:dyDescent="0.25"/>
  <cols>
    <col min="1" max="1" width="4.28515625" bestFit="1" customWidth="1"/>
    <col min="2" max="2" width="23.7109375" customWidth="1"/>
    <col min="3" max="3" width="18.28515625" customWidth="1"/>
    <col min="4" max="4" width="46.28515625" customWidth="1"/>
    <col min="5" max="5" width="38" customWidth="1"/>
    <col min="6" max="6" width="44.5703125" customWidth="1"/>
    <col min="7" max="7" width="12.5703125" customWidth="1"/>
    <col min="8" max="8" width="9.28515625" customWidth="1"/>
    <col min="9" max="9" width="11.7109375" customWidth="1"/>
    <col min="10" max="11" width="6.7109375" customWidth="1"/>
    <col min="12" max="12" width="11.85546875" hidden="1" customWidth="1"/>
    <col min="13" max="13" width="10.7109375" hidden="1" customWidth="1"/>
    <col min="14" max="14" width="8.28515625" hidden="1" customWidth="1"/>
    <col min="15" max="15" width="10.7109375" hidden="1" customWidth="1"/>
    <col min="16" max="16" width="0" hidden="1" customWidth="1"/>
    <col min="17" max="17" width="10.7109375" hidden="1" customWidth="1"/>
    <col min="18" max="18" width="0" hidden="1" customWidth="1"/>
    <col min="19" max="19" width="10.7109375" hidden="1" customWidth="1"/>
    <col min="20" max="20" width="0" hidden="1" customWidth="1"/>
    <col min="21" max="21" width="179.140625" customWidth="1"/>
  </cols>
  <sheetData>
    <row r="1" spans="1:21" s="21" customFormat="1" ht="29.25" customHeight="1" thickBot="1" x14ac:dyDescent="0.3">
      <c r="A1" s="43" t="s">
        <v>12</v>
      </c>
      <c r="B1" s="43" t="s">
        <v>0</v>
      </c>
      <c r="C1" s="43" t="s">
        <v>261</v>
      </c>
      <c r="D1" s="43" t="s">
        <v>1</v>
      </c>
      <c r="E1" s="43" t="s">
        <v>2</v>
      </c>
      <c r="F1" s="44" t="s">
        <v>114</v>
      </c>
      <c r="G1" s="44" t="s">
        <v>155</v>
      </c>
      <c r="H1" s="45" t="s">
        <v>214</v>
      </c>
      <c r="I1" s="45" t="s">
        <v>256</v>
      </c>
      <c r="J1" s="57" t="s">
        <v>244</v>
      </c>
      <c r="K1" s="57" t="s">
        <v>247</v>
      </c>
      <c r="L1" s="45" t="s">
        <v>218</v>
      </c>
      <c r="M1" s="46" t="s">
        <v>210</v>
      </c>
      <c r="N1" s="47" t="s">
        <v>211</v>
      </c>
      <c r="O1" s="46" t="s">
        <v>212</v>
      </c>
      <c r="P1" s="48" t="s">
        <v>213</v>
      </c>
      <c r="Q1" s="46" t="s">
        <v>215</v>
      </c>
      <c r="R1" s="47" t="s">
        <v>216</v>
      </c>
      <c r="S1" s="46" t="s">
        <v>217</v>
      </c>
      <c r="T1" s="46" t="s">
        <v>217</v>
      </c>
      <c r="U1" s="21" t="s">
        <v>240</v>
      </c>
    </row>
    <row r="2" spans="1:21" x14ac:dyDescent="0.25">
      <c r="A2">
        <v>1</v>
      </c>
      <c r="B2" t="s">
        <v>39</v>
      </c>
      <c r="C2" s="11" t="s">
        <v>262</v>
      </c>
      <c r="D2" t="s">
        <v>160</v>
      </c>
      <c r="E2" t="s">
        <v>120</v>
      </c>
      <c r="F2" t="s">
        <v>116</v>
      </c>
      <c r="G2" t="s">
        <v>156</v>
      </c>
      <c r="H2" t="b">
        <v>1</v>
      </c>
      <c r="I2" t="s">
        <v>223</v>
      </c>
      <c r="J2" t="s">
        <v>245</v>
      </c>
      <c r="K2" t="s">
        <v>252</v>
      </c>
      <c r="L2" t="s">
        <v>219</v>
      </c>
      <c r="M2" s="36">
        <v>43466</v>
      </c>
      <c r="N2" s="29">
        <v>6077</v>
      </c>
      <c r="O2" s="35">
        <v>43466</v>
      </c>
      <c r="P2" s="29">
        <v>6080</v>
      </c>
      <c r="Q2" s="35">
        <v>43466</v>
      </c>
      <c r="R2" s="30">
        <v>6076</v>
      </c>
      <c r="S2" s="28">
        <v>39449</v>
      </c>
      <c r="T2">
        <v>49524</v>
      </c>
      <c r="U2" s="58" t="str">
        <f>"  SELECT '" &amp; TD_Lg &amp; "' as League, '" &amp; B2 &amp; "' As 'Table',  Count(*) as Rows, min(" &amp; I2 &amp; ") as StartDate , max(" &amp; I2 &amp; ") as EndDate  from " &amp; B2 &amp; " where LeagueName = '" &amp; TD_Lg &amp;"'"</f>
        <v xml:space="preserve">  SELECT 'NBA' as League, 'Adjustments' As 'Table',  Count(*) as Rows, min(StartDate) as StartDate , max(StartDate) as EndDate  from Adjustments where LeagueName = 'NBA'</v>
      </c>
    </row>
    <row r="3" spans="1:21" hidden="1" x14ac:dyDescent="0.25">
      <c r="B3" t="s">
        <v>40</v>
      </c>
      <c r="C3" t="s">
        <v>263</v>
      </c>
      <c r="D3" t="s">
        <v>119</v>
      </c>
      <c r="E3" t="s">
        <v>118</v>
      </c>
      <c r="F3" t="s">
        <v>115</v>
      </c>
      <c r="G3" t="s">
        <v>157</v>
      </c>
      <c r="H3" t="b">
        <v>0</v>
      </c>
      <c r="J3" t="s">
        <v>245</v>
      </c>
      <c r="K3" t="s">
        <v>248</v>
      </c>
      <c r="L3" t="s">
        <v>220</v>
      </c>
      <c r="M3" s="37"/>
      <c r="O3" s="26"/>
      <c r="Q3" s="26"/>
      <c r="R3" s="32"/>
      <c r="U3" s="58" t="str">
        <f>"Union  SELECT 'ALL'  as League, '" &amp; B3 &amp; "' As 'Table',  Count(*) as Rows, null, null  from " &amp; B3</f>
        <v>Union  SELECT 'ALL'  as League, 'AdjustmentsCodes' As 'Table',  Count(*) as Rows, null, null  from AdjustmentsCodes</v>
      </c>
    </row>
    <row r="4" spans="1:21" hidden="1" x14ac:dyDescent="0.25">
      <c r="B4" t="s">
        <v>41</v>
      </c>
      <c r="D4" t="s">
        <v>152</v>
      </c>
      <c r="E4" t="s">
        <v>153</v>
      </c>
      <c r="F4" t="s">
        <v>154</v>
      </c>
      <c r="G4" t="s">
        <v>157</v>
      </c>
      <c r="H4" t="b">
        <v>1</v>
      </c>
      <c r="J4" t="s">
        <v>250</v>
      </c>
      <c r="K4" t="s">
        <v>249</v>
      </c>
      <c r="M4" s="37"/>
      <c r="O4" s="26"/>
      <c r="Q4" s="26"/>
      <c r="R4" s="32"/>
    </row>
    <row r="5" spans="1:21" ht="15.75" hidden="1" thickBot="1" x14ac:dyDescent="0.3">
      <c r="B5" t="s">
        <v>137</v>
      </c>
      <c r="D5" t="s">
        <v>139</v>
      </c>
      <c r="E5" t="s">
        <v>140</v>
      </c>
      <c r="F5" t="s">
        <v>138</v>
      </c>
      <c r="G5" t="s">
        <v>157</v>
      </c>
      <c r="H5" t="b">
        <v>0</v>
      </c>
      <c r="J5" t="s">
        <v>254</v>
      </c>
      <c r="M5" s="38"/>
      <c r="N5" s="33"/>
      <c r="O5" s="39"/>
      <c r="P5" s="33"/>
      <c r="Q5" s="39"/>
      <c r="R5" s="34"/>
    </row>
    <row r="6" spans="1:21" hidden="1" x14ac:dyDescent="0.25">
      <c r="B6" t="s">
        <v>196</v>
      </c>
      <c r="E6" t="s">
        <v>198</v>
      </c>
      <c r="F6" t="s">
        <v>197</v>
      </c>
      <c r="G6" t="s">
        <v>157</v>
      </c>
      <c r="H6" t="b">
        <v>0</v>
      </c>
      <c r="J6" t="s">
        <v>251</v>
      </c>
      <c r="K6" t="s">
        <v>249</v>
      </c>
      <c r="M6" s="26"/>
      <c r="O6" s="26"/>
      <c r="Q6" s="26"/>
    </row>
    <row r="7" spans="1:21" x14ac:dyDescent="0.25">
      <c r="A7">
        <v>2</v>
      </c>
      <c r="B7" t="s">
        <v>8</v>
      </c>
      <c r="C7" s="11" t="s">
        <v>262</v>
      </c>
      <c r="D7" t="s">
        <v>9</v>
      </c>
      <c r="E7" t="s">
        <v>10</v>
      </c>
      <c r="F7" t="s">
        <v>117</v>
      </c>
      <c r="G7" t="s">
        <v>158</v>
      </c>
      <c r="H7" t="b">
        <v>1</v>
      </c>
      <c r="I7" t="s">
        <v>255</v>
      </c>
      <c r="J7" t="s">
        <v>245</v>
      </c>
      <c r="K7" t="s">
        <v>252</v>
      </c>
      <c r="M7" s="27">
        <v>40087</v>
      </c>
      <c r="N7" s="31">
        <v>28500</v>
      </c>
      <c r="O7" s="27">
        <v>40087</v>
      </c>
      <c r="P7" s="31">
        <v>28468</v>
      </c>
      <c r="Q7" s="27">
        <v>40087</v>
      </c>
      <c r="R7" s="31">
        <v>28502</v>
      </c>
      <c r="S7" s="28">
        <v>40087</v>
      </c>
      <c r="T7">
        <v>28200</v>
      </c>
      <c r="U7" s="58" t="str">
        <f>"Union  SELECT '" &amp; TD_Lg &amp; "' as League, '" &amp; B7 &amp; "' As 'Table',  Count(*) as Rows, min(" &amp; I7 &amp; ") as StartDate , max(" &amp; I7 &amp; ") as EndDate  from " &amp; B7 &amp; " where LeagueName = '" &amp; TD_Lg &amp;"'"</f>
        <v>Union  SELECT 'NBA' as League, 'BoxScores' As 'Table',  Count(*) as Rows, min(GameDate) as StartDate , max(GameDate) as EndDate  from BoxScores where LeagueName = 'NBA'</v>
      </c>
    </row>
    <row r="8" spans="1:21" x14ac:dyDescent="0.25">
      <c r="A8">
        <v>3</v>
      </c>
      <c r="B8" t="s">
        <v>258</v>
      </c>
      <c r="C8" s="11" t="s">
        <v>262</v>
      </c>
      <c r="D8" t="s">
        <v>53</v>
      </c>
      <c r="E8" t="s">
        <v>121</v>
      </c>
      <c r="F8" t="s">
        <v>117</v>
      </c>
      <c r="G8" t="s">
        <v>158</v>
      </c>
      <c r="H8" t="b">
        <v>1</v>
      </c>
      <c r="I8" t="s">
        <v>255</v>
      </c>
      <c r="J8" t="s">
        <v>245</v>
      </c>
      <c r="K8" t="s">
        <v>252</v>
      </c>
      <c r="M8" s="27">
        <v>43370</v>
      </c>
      <c r="N8" s="31">
        <v>4594</v>
      </c>
      <c r="O8" s="27">
        <v>43370</v>
      </c>
      <c r="P8" s="31">
        <v>4608</v>
      </c>
      <c r="Q8" s="27">
        <v>43370</v>
      </c>
      <c r="R8" s="31">
        <v>4592</v>
      </c>
      <c r="S8" s="28">
        <v>43370</v>
      </c>
      <c r="T8">
        <v>4560</v>
      </c>
      <c r="U8" s="58" t="str">
        <f>"Union  SELECT '" &amp; TD_Lg &amp; "' as League, '" &amp; B8 &amp; "' As 'Table',  Count(*) as Rows, min(" &amp; I8 &amp; ") as StartDate , max(" &amp; I8 &amp; ") as EndDate  from " &amp; B8 &amp; " where LeagueName = '" &amp; TD_Lg &amp;"'"</f>
        <v>Union  SELECT 'NBA' as League, 'BoxScoresLast5Min' As 'Table',  Count(*) as Rows, min(GameDate) as StartDate , max(GameDate) as EndDate  from BoxScoresLast5Min where LeagueName = 'NBA'</v>
      </c>
    </row>
    <row r="9" spans="1:21" x14ac:dyDescent="0.25">
      <c r="B9" t="s">
        <v>3</v>
      </c>
      <c r="C9" t="s">
        <v>264</v>
      </c>
      <c r="D9" t="s">
        <v>4</v>
      </c>
      <c r="E9" t="s">
        <v>11</v>
      </c>
      <c r="F9" t="s">
        <v>117</v>
      </c>
      <c r="G9" t="s">
        <v>156</v>
      </c>
      <c r="H9" t="b">
        <v>1</v>
      </c>
      <c r="I9" t="s">
        <v>255</v>
      </c>
      <c r="J9" t="s">
        <v>245</v>
      </c>
      <c r="K9" t="s">
        <v>252</v>
      </c>
      <c r="L9" t="s">
        <v>219</v>
      </c>
      <c r="M9" s="26"/>
      <c r="O9" s="26"/>
      <c r="Q9" s="26"/>
      <c r="U9" s="58" t="str">
        <f>"Union  SELECT '" &amp; TD_Lg &amp; "' as League, '" &amp; B9 &amp; "' As 'Table',  Count(*) as Rows, min(" &amp; I9 &amp; ") as StartDate , max(" &amp; I9 &amp; ") as EndDate  from " &amp; B9 &amp; " where LeagueName = '" &amp; TD_Lg &amp;"'"</f>
        <v>Union  SELECT 'NBA' as League, 'DailySummary' As 'Table',  Count(*) as Rows, min(GameDate) as StartDate , max(GameDate) as EndDate  from DailySummary where LeagueName = 'NBA'</v>
      </c>
    </row>
    <row r="10" spans="1:21" hidden="1" x14ac:dyDescent="0.25">
      <c r="B10" t="s">
        <v>259</v>
      </c>
      <c r="C10" t="s">
        <v>263</v>
      </c>
      <c r="D10" t="s">
        <v>54</v>
      </c>
      <c r="E10" t="s">
        <v>151</v>
      </c>
      <c r="F10" t="s">
        <v>115</v>
      </c>
      <c r="G10" t="s">
        <v>157</v>
      </c>
      <c r="H10" t="b">
        <v>0</v>
      </c>
      <c r="J10" t="s">
        <v>245</v>
      </c>
      <c r="K10" t="s">
        <v>248</v>
      </c>
      <c r="L10" t="s">
        <v>220</v>
      </c>
      <c r="M10" s="26"/>
      <c r="O10" s="26"/>
      <c r="Q10" s="26"/>
      <c r="U10" s="58" t="str">
        <f>"Union  SELECT 'ALL'  as League, '" &amp; B10 &amp; "' As 'Table',  Count(*) as Rows, null, null  from " &amp; B10</f>
        <v>Union  SELECT 'ALL'  as League, 'LeagueInfo' As 'Table',  Count(*) as Rows, null, null  from LeagueInfo</v>
      </c>
    </row>
    <row r="11" spans="1:21" hidden="1" x14ac:dyDescent="0.25">
      <c r="B11" t="s">
        <v>42</v>
      </c>
      <c r="C11" t="s">
        <v>249</v>
      </c>
      <c r="D11" t="s">
        <v>55</v>
      </c>
      <c r="E11" t="s">
        <v>257</v>
      </c>
      <c r="F11" t="s">
        <v>122</v>
      </c>
      <c r="G11" t="s">
        <v>156</v>
      </c>
      <c r="H11" t="b">
        <v>1</v>
      </c>
      <c r="I11" t="s">
        <v>255</v>
      </c>
      <c r="J11" t="s">
        <v>245</v>
      </c>
      <c r="K11" t="s">
        <v>246</v>
      </c>
      <c r="L11" t="s">
        <v>220</v>
      </c>
      <c r="M11" s="26"/>
      <c r="O11" s="26"/>
      <c r="Q11" s="26"/>
      <c r="U11" s="58" t="str">
        <f>"Union  SELECT '" &amp; TD_Lg &amp; "' as League, '" &amp; B11 &amp; "' As 'Table',  Count(*) as Rows, min(" &amp; I11 &amp; ") as StartDate , max(" &amp; I11 &amp; ") as EndDate  from " &amp; B11 &amp; " where LeagueName = '" &amp; TD_Lg &amp;"'"</f>
        <v>Union  SELECT 'NBA' as League, 'Lines' As 'Table',  Count(*) as Rows, min(GameDate) as StartDate , max(GameDate) as EndDate  from Lines where LeagueName = 'NBA'</v>
      </c>
    </row>
    <row r="12" spans="1:21" hidden="1" x14ac:dyDescent="0.25">
      <c r="B12" t="s">
        <v>43</v>
      </c>
      <c r="C12" t="s">
        <v>263</v>
      </c>
      <c r="D12" t="s">
        <v>124</v>
      </c>
      <c r="E12" t="s">
        <v>125</v>
      </c>
      <c r="F12" t="s">
        <v>115</v>
      </c>
      <c r="G12" t="s">
        <v>157</v>
      </c>
      <c r="H12" t="b">
        <v>0</v>
      </c>
      <c r="J12" t="s">
        <v>245</v>
      </c>
      <c r="K12" t="s">
        <v>248</v>
      </c>
      <c r="L12" t="s">
        <v>220</v>
      </c>
      <c r="M12" s="26"/>
      <c r="O12" s="26"/>
      <c r="Q12" s="26"/>
      <c r="U12" s="58" t="str">
        <f>"Union  SELECT 'ALL'  as League, '" &amp; B12 &amp; "' As 'Table',  Count(*) as Rows, null, null  from " &amp; B12</f>
        <v>Union  SELECT 'ALL'  as League, 'ParmTable' As 'Table',  Count(*) as Rows, null, null  from ParmTable</v>
      </c>
    </row>
    <row r="13" spans="1:21" hidden="1" x14ac:dyDescent="0.25">
      <c r="B13" t="s">
        <v>44</v>
      </c>
      <c r="D13" t="s">
        <v>144</v>
      </c>
      <c r="E13" t="s">
        <v>135</v>
      </c>
      <c r="F13" t="s">
        <v>144</v>
      </c>
      <c r="G13" t="s">
        <v>157</v>
      </c>
      <c r="H13" t="b">
        <v>0</v>
      </c>
      <c r="J13" t="s">
        <v>250</v>
      </c>
      <c r="K13" t="s">
        <v>249</v>
      </c>
      <c r="M13" s="26"/>
      <c r="O13" s="26"/>
      <c r="Q13" s="26"/>
    </row>
    <row r="14" spans="1:21" hidden="1" x14ac:dyDescent="0.25">
      <c r="B14" t="s">
        <v>136</v>
      </c>
      <c r="D14" t="s">
        <v>141</v>
      </c>
      <c r="E14" t="s">
        <v>142</v>
      </c>
      <c r="F14" t="s">
        <v>138</v>
      </c>
      <c r="G14" t="s">
        <v>157</v>
      </c>
      <c r="H14" t="b">
        <v>0</v>
      </c>
      <c r="J14" t="s">
        <v>254</v>
      </c>
      <c r="M14" s="26"/>
      <c r="O14" s="26"/>
      <c r="Q14" s="26"/>
    </row>
    <row r="15" spans="1:21" x14ac:dyDescent="0.25">
      <c r="A15">
        <v>4</v>
      </c>
      <c r="B15" t="s">
        <v>5</v>
      </c>
      <c r="C15" s="11" t="s">
        <v>262</v>
      </c>
      <c r="D15" t="s">
        <v>7</v>
      </c>
      <c r="E15" t="s">
        <v>6</v>
      </c>
      <c r="F15" t="s">
        <v>117</v>
      </c>
      <c r="G15" t="s">
        <v>156</v>
      </c>
      <c r="H15" t="b">
        <v>1</v>
      </c>
      <c r="I15" t="s">
        <v>255</v>
      </c>
      <c r="J15" t="s">
        <v>245</v>
      </c>
      <c r="K15" t="s">
        <v>252</v>
      </c>
      <c r="M15" s="27">
        <v>40893</v>
      </c>
      <c r="N15" s="31">
        <v>23542</v>
      </c>
      <c r="O15" s="27">
        <v>40893</v>
      </c>
      <c r="P15" s="31">
        <v>23510</v>
      </c>
      <c r="Q15" s="27">
        <v>40893</v>
      </c>
      <c r="R15" s="31">
        <v>23540</v>
      </c>
      <c r="S15" s="28">
        <v>40893</v>
      </c>
      <c r="T15">
        <v>23210</v>
      </c>
      <c r="U15" s="58" t="str">
        <f>"Union  SELECT '" &amp; TD_Lg &amp; "' as League, '" &amp; B15 &amp; "' As 'Table',  Count(*) as Rows, min(" &amp; I15 &amp; ") as StartDate , max(" &amp; I15 &amp; ") as EndDate  from " &amp; B15 &amp; " where LeagueName = '" &amp; TD_Lg &amp;"'"</f>
        <v>Union  SELECT 'NBA' as League, 'Rotation' As 'Table',  Count(*) as Rows, min(GameDate) as StartDate , max(GameDate) as EndDate  from Rotation where LeagueName = 'NBA'</v>
      </c>
    </row>
    <row r="16" spans="1:21" hidden="1" x14ac:dyDescent="0.25">
      <c r="B16" t="s">
        <v>260</v>
      </c>
      <c r="C16" t="s">
        <v>263</v>
      </c>
      <c r="D16" t="s">
        <v>56</v>
      </c>
      <c r="E16" t="s">
        <v>150</v>
      </c>
      <c r="F16" t="s">
        <v>115</v>
      </c>
      <c r="G16" t="s">
        <v>157</v>
      </c>
      <c r="H16" t="b">
        <v>0</v>
      </c>
      <c r="J16" t="s">
        <v>245</v>
      </c>
      <c r="K16" t="s">
        <v>248</v>
      </c>
      <c r="L16" t="s">
        <v>220</v>
      </c>
      <c r="M16" s="26"/>
      <c r="O16" s="26"/>
      <c r="Q16" s="26"/>
      <c r="U16" s="58" t="str">
        <f t="shared" ref="U16:U17" si="0">"Union  SELECT 'ALL'  as League, '" &amp; B16 &amp; "' As 'Table',  Count(*) as Rows, null, null  from " &amp; B16</f>
        <v>Union  SELECT 'ALL'  as League, 'SeasonInfo' As 'Table',  Count(*) as Rows, null, null  from SeasonInfo</v>
      </c>
    </row>
    <row r="17" spans="2:21" hidden="1" x14ac:dyDescent="0.25">
      <c r="B17" t="s">
        <v>45</v>
      </c>
      <c r="C17" t="s">
        <v>263</v>
      </c>
      <c r="D17" t="s">
        <v>127</v>
      </c>
      <c r="E17" t="s">
        <v>126</v>
      </c>
      <c r="F17" t="s">
        <v>115</v>
      </c>
      <c r="G17" t="s">
        <v>157</v>
      </c>
      <c r="H17" t="b">
        <v>0</v>
      </c>
      <c r="J17" t="s">
        <v>245</v>
      </c>
      <c r="K17" t="s">
        <v>248</v>
      </c>
      <c r="L17" t="s">
        <v>220</v>
      </c>
      <c r="M17" s="26"/>
      <c r="O17" s="26"/>
      <c r="Q17" s="26"/>
      <c r="U17" s="58" t="str">
        <f t="shared" si="0"/>
        <v>Union  SELECT 'ALL'  as League, 'Team' As 'Table',  Count(*) as Rows, null, null  from Team</v>
      </c>
    </row>
    <row r="18" spans="2:21" hidden="1" x14ac:dyDescent="0.25">
      <c r="B18" t="s">
        <v>46</v>
      </c>
      <c r="D18" t="s">
        <v>128</v>
      </c>
      <c r="E18" t="s">
        <v>129</v>
      </c>
      <c r="F18" t="s">
        <v>162</v>
      </c>
      <c r="G18" t="s">
        <v>157</v>
      </c>
      <c r="H18" t="b">
        <v>0</v>
      </c>
      <c r="J18" t="s">
        <v>250</v>
      </c>
      <c r="K18" t="s">
        <v>249</v>
      </c>
      <c r="M18" s="26"/>
      <c r="O18" s="26"/>
      <c r="Q18" s="26"/>
    </row>
    <row r="19" spans="2:21" x14ac:dyDescent="0.25">
      <c r="B19" t="s">
        <v>47</v>
      </c>
      <c r="C19" t="s">
        <v>264</v>
      </c>
      <c r="D19" t="s">
        <v>145</v>
      </c>
      <c r="E19" t="s">
        <v>146</v>
      </c>
      <c r="F19" t="s">
        <v>236</v>
      </c>
      <c r="G19" t="s">
        <v>159</v>
      </c>
      <c r="H19" t="b">
        <v>1</v>
      </c>
      <c r="I19" t="s">
        <v>255</v>
      </c>
      <c r="J19" t="s">
        <v>245</v>
      </c>
      <c r="K19" t="s">
        <v>252</v>
      </c>
      <c r="L19" t="s">
        <v>219</v>
      </c>
      <c r="M19" s="26"/>
      <c r="O19" s="26"/>
      <c r="Q19" s="26"/>
      <c r="U19" s="58" t="str">
        <f>"Union  SELECT '" &amp; TD_Lg &amp; "' as League, '" &amp; B19 &amp; "' As 'Table',  Count(*) as Rows, min(" &amp; I19 &amp; ") as StartDate , max(" &amp; I19 &amp; ") as EndDate  from " &amp; B19 &amp; " where LeagueName = '" &amp; TD_Lg &amp;"'"</f>
        <v>Union  SELECT 'NBA' as League, 'TeamStatsAverages' As 'Table',  Count(*) as Rows, min(GameDate) as StartDate , max(GameDate) as EndDate  from TeamStatsAverages where LeagueName = 'NBA'</v>
      </c>
    </row>
    <row r="20" spans="2:21" x14ac:dyDescent="0.25">
      <c r="B20" t="s">
        <v>48</v>
      </c>
      <c r="C20" t="s">
        <v>264</v>
      </c>
      <c r="D20" t="s">
        <v>147</v>
      </c>
      <c r="E20" t="s">
        <v>148</v>
      </c>
      <c r="F20" t="s">
        <v>161</v>
      </c>
      <c r="G20" t="s">
        <v>159</v>
      </c>
      <c r="H20" t="b">
        <v>1</v>
      </c>
      <c r="I20" t="s">
        <v>255</v>
      </c>
      <c r="J20" t="s">
        <v>245</v>
      </c>
      <c r="K20" t="s">
        <v>252</v>
      </c>
      <c r="L20" t="s">
        <v>219</v>
      </c>
      <c r="M20" s="26"/>
      <c r="O20" s="26"/>
      <c r="Q20" s="26"/>
      <c r="U20" s="58" t="str">
        <f>"Union  SELECT '" &amp; TD_Lg &amp; "' as League, '" &amp; B20 &amp; "' As 'Table',  Count(*) as Rows, min(" &amp; I20 &amp; ") as StartDate , max(" &amp; I20 &amp; ") as EndDate  from " &amp; B20 &amp; " where LeagueName = '" &amp; TD_Lg &amp;"'"</f>
        <v>Union  SELECT 'NBA' as League, 'TeamStrength' As 'Table',  Count(*) as Rows, min(GameDate) as StartDate , max(GameDate) as EndDate  from TeamStrength where LeagueName = 'NBA'</v>
      </c>
    </row>
    <row r="21" spans="2:21" x14ac:dyDescent="0.25">
      <c r="B21" t="s">
        <v>49</v>
      </c>
      <c r="C21" t="s">
        <v>264</v>
      </c>
      <c r="D21" t="s">
        <v>143</v>
      </c>
      <c r="E21" t="s">
        <v>149</v>
      </c>
      <c r="F21" t="s">
        <v>235</v>
      </c>
      <c r="G21" t="s">
        <v>159</v>
      </c>
      <c r="H21" t="b">
        <v>1</v>
      </c>
      <c r="I21" t="s">
        <v>255</v>
      </c>
      <c r="J21" t="s">
        <v>245</v>
      </c>
      <c r="K21" t="s">
        <v>252</v>
      </c>
      <c r="L21" t="s">
        <v>219</v>
      </c>
      <c r="M21" s="26"/>
      <c r="O21" s="26"/>
      <c r="Q21" s="26"/>
      <c r="U21" s="58" t="str">
        <f>"Union  SELECT '" &amp; TD_Lg &amp; "' as League, '" &amp; B21 &amp; "' As 'Table',  Count(*) as Rows, min(" &amp; I21 &amp; ") as StartDate , max(" &amp; I21 &amp; ") as EndDate  from " &amp; B21 &amp; " where LeagueName = '" &amp; TD_Lg &amp;"'"</f>
        <v>Union  SELECT 'NBA' as League, 'TodaysMatchups' As 'Table',  Count(*) as Rows, min(GameDate) as StartDate , max(GameDate) as EndDate  from TodaysMatchups where LeagueName = 'NBA'</v>
      </c>
    </row>
    <row r="22" spans="2:21" ht="14.25" customHeight="1" x14ac:dyDescent="0.25">
      <c r="B22" t="s">
        <v>193</v>
      </c>
      <c r="C22" t="s">
        <v>264</v>
      </c>
      <c r="D22" t="s">
        <v>143</v>
      </c>
      <c r="E22" t="s">
        <v>123</v>
      </c>
      <c r="F22" t="s">
        <v>194</v>
      </c>
      <c r="G22" t="s">
        <v>158</v>
      </c>
      <c r="H22" t="b">
        <v>1</v>
      </c>
      <c r="I22" t="s">
        <v>255</v>
      </c>
      <c r="J22" t="s">
        <v>245</v>
      </c>
      <c r="K22" t="s">
        <v>252</v>
      </c>
      <c r="L22" t="s">
        <v>219</v>
      </c>
      <c r="M22" s="26"/>
      <c r="O22" s="26"/>
      <c r="Q22" s="26"/>
      <c r="U22" s="58" t="str">
        <f>"Union  SELECT '" &amp; TD_Lg &amp; "' as League, '" &amp; B22 &amp; "' As 'Table',  Count(*) as Rows, min(" &amp; I22 &amp; ") as StartDate , max(" &amp; I22 &amp; ") as EndDate  from " &amp; B22 &amp; " where LeagueName = '" &amp; TD_Lg &amp;"'"</f>
        <v>Union  SELECT 'NBA' as League, 'TodaysMatchupsResults' As 'Table',  Count(*) as Rows, min(GameDate) as StartDate , max(GameDate) as EndDate  from TodaysMatchupsResults where LeagueName = 'NBA'</v>
      </c>
    </row>
    <row r="23" spans="2:21" hidden="1" x14ac:dyDescent="0.25">
      <c r="B23" t="s">
        <v>50</v>
      </c>
      <c r="C23" t="s">
        <v>249</v>
      </c>
      <c r="D23" t="s">
        <v>160</v>
      </c>
      <c r="E23" t="s">
        <v>253</v>
      </c>
      <c r="F23" t="s">
        <v>130</v>
      </c>
      <c r="G23" t="s">
        <v>156</v>
      </c>
      <c r="H23" t="b">
        <v>1</v>
      </c>
      <c r="I23" t="s">
        <v>255</v>
      </c>
      <c r="J23" t="s">
        <v>245</v>
      </c>
      <c r="K23" t="s">
        <v>252</v>
      </c>
      <c r="M23" s="26"/>
      <c r="O23" s="26"/>
      <c r="Q23" s="26"/>
      <c r="U23" s="58" t="str">
        <f>"Union  SELECT '" &amp; TD_Lg &amp; "' as League, '" &amp; B23 &amp; "' As 'Table',  Count(*) as Rows, min(" &amp; I23 &amp; ") as StartDate , max(" &amp; I23 &amp; ") as EndDate  from " &amp; B23 &amp; " where LeagueName = '" &amp; TD_Lg &amp;"'"</f>
        <v>Union  SELECT 'NBA' as League, 'TodaysPlays' As 'Table',  Count(*) as Rows, min(GameDate) as StartDate , max(GameDate) as EndDate  from TodaysPlays where LeagueName = 'NBA'</v>
      </c>
    </row>
    <row r="24" spans="2:21" x14ac:dyDescent="0.25">
      <c r="B24" t="s">
        <v>51</v>
      </c>
      <c r="C24" t="s">
        <v>265</v>
      </c>
      <c r="D24" t="s">
        <v>133</v>
      </c>
      <c r="E24" t="s">
        <v>134</v>
      </c>
      <c r="F24" t="s">
        <v>115</v>
      </c>
      <c r="G24" t="s">
        <v>157</v>
      </c>
      <c r="H24" t="b">
        <v>0</v>
      </c>
      <c r="J24" t="s">
        <v>245</v>
      </c>
      <c r="K24" t="s">
        <v>248</v>
      </c>
      <c r="L24" t="s">
        <v>220</v>
      </c>
      <c r="M24" s="26"/>
      <c r="O24" s="26"/>
      <c r="Q24" s="26"/>
      <c r="U24" s="58" t="str">
        <f t="shared" ref="U24:U25" si="1">"Union  SELECT 'ALL'  as League, '" &amp; B24 &amp; "' As 'Table',  Count(*) as Rows, null, null  from " &amp; B24</f>
        <v>Union  SELECT 'ALL'  as League, 'UserLeagueParms' As 'Table',  Count(*) as Rows, null, null  from UserLeagueParms</v>
      </c>
    </row>
    <row r="25" spans="2:21" hidden="1" x14ac:dyDescent="0.25">
      <c r="B25" t="s">
        <v>52</v>
      </c>
      <c r="C25" t="s">
        <v>249</v>
      </c>
      <c r="D25" t="s">
        <v>131</v>
      </c>
      <c r="E25" t="s">
        <v>132</v>
      </c>
      <c r="F25" t="s">
        <v>115</v>
      </c>
      <c r="G25" t="s">
        <v>157</v>
      </c>
      <c r="H25" t="b">
        <v>0</v>
      </c>
      <c r="J25" t="s">
        <v>245</v>
      </c>
      <c r="K25" t="s">
        <v>248</v>
      </c>
      <c r="L25" t="s">
        <v>220</v>
      </c>
      <c r="M25" s="26"/>
      <c r="O25" s="26"/>
      <c r="Q25" s="26"/>
      <c r="U25" s="58" t="str">
        <f t="shared" si="1"/>
        <v>Union  SELECT 'ALL'  as League, 'Users' As 'Table',  Count(*) as Rows, null, null  from Users</v>
      </c>
    </row>
    <row r="26" spans="2:21" x14ac:dyDescent="0.25">
      <c r="M26" s="26"/>
      <c r="O26" s="26"/>
      <c r="Q26" s="26"/>
    </row>
  </sheetData>
  <autoFilter ref="A1:T25" xr:uid="{BC05F02B-D3C6-4A55-B823-8ABB382FCD69}">
    <filterColumn colId="2">
      <filters>
        <filter val="Gened"/>
        <filter val="Update"/>
        <filter val="Update as needed"/>
      </filters>
    </filterColumn>
    <filterColumn colId="9">
      <filters>
        <filter val="Yes"/>
      </filters>
    </filterColumn>
  </autoFilter>
  <sortState xmlns:xlrd2="http://schemas.microsoft.com/office/spreadsheetml/2017/richdata2" ref="A2:T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M13"/>
  <sheetViews>
    <sheetView workbookViewId="0">
      <selection activeCell="L13" sqref="L13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3" x14ac:dyDescent="0.25">
      <c r="A1" s="1" t="s">
        <v>221</v>
      </c>
      <c r="B1" s="49" t="s">
        <v>222</v>
      </c>
      <c r="C1" s="49" t="s">
        <v>223</v>
      </c>
      <c r="D1" s="1" t="s">
        <v>224</v>
      </c>
      <c r="E1" s="49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49" t="s">
        <v>230</v>
      </c>
    </row>
    <row r="2" spans="1:13" x14ac:dyDescent="0.25">
      <c r="A2" s="40">
        <v>1144</v>
      </c>
      <c r="B2" s="40" t="s">
        <v>240</v>
      </c>
      <c r="C2" s="41">
        <v>44472</v>
      </c>
      <c r="D2" s="41">
        <v>44487</v>
      </c>
      <c r="E2" s="52">
        <v>2122</v>
      </c>
      <c r="F2" s="40" t="s">
        <v>231</v>
      </c>
      <c r="G2" s="40">
        <v>1</v>
      </c>
      <c r="H2" s="40">
        <v>1</v>
      </c>
      <c r="I2" s="40">
        <v>0</v>
      </c>
      <c r="J2" s="40" t="s">
        <v>237</v>
      </c>
    </row>
    <row r="3" spans="1:13" x14ac:dyDescent="0.25">
      <c r="A3">
        <f>A2+1</f>
        <v>1145</v>
      </c>
      <c r="B3" s="50" t="str">
        <f>B2</f>
        <v>NBA</v>
      </c>
      <c r="C3" s="51">
        <f>D2+1</f>
        <v>44488</v>
      </c>
      <c r="D3" s="28">
        <v>44609</v>
      </c>
      <c r="E3" s="50">
        <f>E2</f>
        <v>2122</v>
      </c>
      <c r="F3" t="s">
        <v>232</v>
      </c>
      <c r="G3">
        <v>0</v>
      </c>
      <c r="H3">
        <v>0</v>
      </c>
      <c r="I3">
        <v>0</v>
      </c>
      <c r="J3" s="50" t="str">
        <f>J2</f>
        <v>Covers</v>
      </c>
      <c r="M3" t="b">
        <f>D3&lt;D2</f>
        <v>0</v>
      </c>
    </row>
    <row r="4" spans="1:13" x14ac:dyDescent="0.25">
      <c r="A4">
        <f t="shared" ref="A4:A7" si="0">A3+1</f>
        <v>1146</v>
      </c>
      <c r="B4" s="50" t="str">
        <f t="shared" ref="B4:B7" si="1">B3</f>
        <v>NBA</v>
      </c>
      <c r="C4" s="51">
        <f>D3+1</f>
        <v>44610</v>
      </c>
      <c r="D4" s="28">
        <v>44615</v>
      </c>
      <c r="E4" s="50">
        <f>E3</f>
        <v>2122</v>
      </c>
      <c r="F4" t="s">
        <v>243</v>
      </c>
      <c r="G4">
        <v>1</v>
      </c>
      <c r="H4">
        <v>0</v>
      </c>
      <c r="I4">
        <v>0</v>
      </c>
      <c r="J4" s="50" t="str">
        <f t="shared" ref="J4:J7" si="2">J3</f>
        <v>Covers</v>
      </c>
      <c r="M4" t="b">
        <f t="shared" ref="M4:M7" si="3">D4&lt;D3</f>
        <v>0</v>
      </c>
    </row>
    <row r="5" spans="1:13" x14ac:dyDescent="0.25">
      <c r="A5">
        <f t="shared" si="0"/>
        <v>1147</v>
      </c>
      <c r="B5" s="50" t="str">
        <f t="shared" si="1"/>
        <v>NBA</v>
      </c>
      <c r="C5" s="51">
        <f>D4+1</f>
        <v>44616</v>
      </c>
      <c r="D5" s="28">
        <v>44661</v>
      </c>
      <c r="E5" s="50">
        <f>E4</f>
        <v>2122</v>
      </c>
      <c r="F5" t="s">
        <v>232</v>
      </c>
      <c r="G5">
        <v>0</v>
      </c>
      <c r="H5">
        <v>0</v>
      </c>
      <c r="I5">
        <v>0</v>
      </c>
      <c r="J5" s="50" t="str">
        <f t="shared" si="2"/>
        <v>Covers</v>
      </c>
      <c r="M5" t="b">
        <f t="shared" si="3"/>
        <v>0</v>
      </c>
    </row>
    <row r="6" spans="1:13" x14ac:dyDescent="0.25">
      <c r="A6">
        <f t="shared" si="0"/>
        <v>1148</v>
      </c>
      <c r="B6" s="50" t="str">
        <f t="shared" si="1"/>
        <v>NBA</v>
      </c>
      <c r="C6" s="51">
        <f>D5+1</f>
        <v>44662</v>
      </c>
      <c r="D6" s="28">
        <v>44743</v>
      </c>
      <c r="E6" s="50">
        <f>E5</f>
        <v>2122</v>
      </c>
      <c r="F6" t="s">
        <v>233</v>
      </c>
      <c r="G6">
        <v>0</v>
      </c>
      <c r="H6">
        <v>0</v>
      </c>
      <c r="I6">
        <v>1</v>
      </c>
      <c r="J6" s="50" t="str">
        <f t="shared" si="2"/>
        <v>Covers</v>
      </c>
      <c r="M6" t="b">
        <f t="shared" si="3"/>
        <v>0</v>
      </c>
    </row>
    <row r="7" spans="1:13" x14ac:dyDescent="0.25">
      <c r="A7">
        <f t="shared" si="0"/>
        <v>1149</v>
      </c>
      <c r="B7" s="50" t="str">
        <f t="shared" si="1"/>
        <v>NBA</v>
      </c>
      <c r="C7" s="51">
        <f>D6+1</f>
        <v>44744</v>
      </c>
      <c r="D7" s="28">
        <v>44835</v>
      </c>
      <c r="E7" s="50">
        <f>E6</f>
        <v>2122</v>
      </c>
      <c r="F7" t="s">
        <v>234</v>
      </c>
      <c r="G7">
        <v>1</v>
      </c>
      <c r="H7">
        <v>0</v>
      </c>
      <c r="I7">
        <v>0</v>
      </c>
      <c r="J7" s="50" t="str">
        <f t="shared" si="2"/>
        <v>Covers</v>
      </c>
      <c r="M7" t="b">
        <f t="shared" si="3"/>
        <v>0</v>
      </c>
    </row>
    <row r="10" spans="1:13" x14ac:dyDescent="0.25">
      <c r="A10" t="s">
        <v>238</v>
      </c>
      <c r="B10" t="s">
        <v>239</v>
      </c>
    </row>
    <row r="11" spans="1:13" x14ac:dyDescent="0.25">
      <c r="B11" s="53"/>
      <c r="C11" s="54"/>
      <c r="D11" s="54"/>
      <c r="E11" s="53"/>
      <c r="F11" s="53"/>
      <c r="G11" s="53"/>
      <c r="H11" s="53"/>
      <c r="I11" s="53"/>
      <c r="J11" s="53"/>
    </row>
    <row r="12" spans="1:13" x14ac:dyDescent="0.25">
      <c r="B12" s="53"/>
      <c r="C12" s="55" t="s">
        <v>241</v>
      </c>
      <c r="D12" s="54"/>
      <c r="E12" s="53"/>
      <c r="F12" s="53"/>
      <c r="G12" s="53"/>
      <c r="H12" s="53"/>
      <c r="I12" s="53"/>
      <c r="J12" s="53"/>
    </row>
    <row r="13" spans="1:13" x14ac:dyDescent="0.25">
      <c r="D13" s="56" t="s">
        <v>242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167</v>
      </c>
      <c r="C15" s="18" t="s">
        <v>174</v>
      </c>
      <c r="D15" t="s">
        <v>177</v>
      </c>
      <c r="F15" t="s">
        <v>175</v>
      </c>
    </row>
    <row r="16" spans="1:12" x14ac:dyDescent="0.25">
      <c r="B16" s="10" t="s">
        <v>169</v>
      </c>
      <c r="C16" t="s">
        <v>173</v>
      </c>
      <c r="D16" t="s">
        <v>169</v>
      </c>
      <c r="E16" t="s">
        <v>176</v>
      </c>
      <c r="F16" t="s">
        <v>168</v>
      </c>
    </row>
    <row r="17" spans="2:17" x14ac:dyDescent="0.25">
      <c r="B17" s="10" t="s">
        <v>92</v>
      </c>
      <c r="C17" t="s">
        <v>173</v>
      </c>
      <c r="D17" t="s">
        <v>169</v>
      </c>
      <c r="E17" t="s">
        <v>176</v>
      </c>
      <c r="F17" t="s">
        <v>170</v>
      </c>
    </row>
    <row r="18" spans="2:17" x14ac:dyDescent="0.25">
      <c r="B18" s="10" t="s">
        <v>88</v>
      </c>
      <c r="C18" t="s">
        <v>170</v>
      </c>
      <c r="D18" t="s">
        <v>169</v>
      </c>
      <c r="E18" t="s">
        <v>176</v>
      </c>
      <c r="F18" t="s">
        <v>171</v>
      </c>
    </row>
    <row r="19" spans="2:17" x14ac:dyDescent="0.25">
      <c r="B19" s="10" t="s">
        <v>83</v>
      </c>
      <c r="C19" t="s">
        <v>172</v>
      </c>
      <c r="D19" t="s">
        <v>169</v>
      </c>
      <c r="F19" t="s">
        <v>172</v>
      </c>
    </row>
    <row r="20" spans="2:17" x14ac:dyDescent="0.25">
      <c r="B20" s="22"/>
    </row>
    <row r="21" spans="2:17" x14ac:dyDescent="0.25">
      <c r="C21" t="s">
        <v>112</v>
      </c>
      <c r="D21" t="s">
        <v>113</v>
      </c>
    </row>
    <row r="22" spans="2:17" x14ac:dyDescent="0.25">
      <c r="B22" s="17" t="s">
        <v>100</v>
      </c>
    </row>
    <row r="23" spans="2:17" x14ac:dyDescent="0.25">
      <c r="B23" s="10" t="s">
        <v>80</v>
      </c>
    </row>
    <row r="24" spans="2:17" x14ac:dyDescent="0.25">
      <c r="B24" s="20" t="s">
        <v>81</v>
      </c>
    </row>
    <row r="25" spans="2:17" x14ac:dyDescent="0.25">
      <c r="B25" s="10" t="s">
        <v>83</v>
      </c>
      <c r="C25" s="19" t="s">
        <v>82</v>
      </c>
      <c r="D25" s="19">
        <v>47</v>
      </c>
      <c r="F25" s="18" t="s">
        <v>178</v>
      </c>
      <c r="N25" t="s">
        <v>109</v>
      </c>
      <c r="O25" t="s">
        <v>102</v>
      </c>
      <c r="Q25" t="s">
        <v>87</v>
      </c>
    </row>
    <row r="26" spans="2:17" x14ac:dyDescent="0.25">
      <c r="B26" s="10" t="s">
        <v>85</v>
      </c>
      <c r="C26" s="18" t="s">
        <v>84</v>
      </c>
      <c r="D26" s="18">
        <v>45</v>
      </c>
      <c r="F26" s="23" t="s">
        <v>103</v>
      </c>
      <c r="N26" t="s">
        <v>109</v>
      </c>
      <c r="O26" t="s">
        <v>104</v>
      </c>
      <c r="Q26" t="s">
        <v>86</v>
      </c>
    </row>
    <row r="27" spans="2:17" x14ac:dyDescent="0.25">
      <c r="B27" s="10" t="s">
        <v>96</v>
      </c>
      <c r="C27" t="s">
        <v>97</v>
      </c>
      <c r="D27">
        <v>45</v>
      </c>
      <c r="E27" t="b">
        <v>1</v>
      </c>
      <c r="F27" s="18" t="s">
        <v>101</v>
      </c>
      <c r="N27" t="s">
        <v>109</v>
      </c>
      <c r="O27" t="s">
        <v>105</v>
      </c>
      <c r="Q27" t="s">
        <v>98</v>
      </c>
    </row>
    <row r="28" spans="2:17" x14ac:dyDescent="0.25">
      <c r="B28" s="10" t="s">
        <v>92</v>
      </c>
      <c r="C28" t="s">
        <v>93</v>
      </c>
      <c r="D28">
        <v>47</v>
      </c>
      <c r="E28" t="b">
        <v>0</v>
      </c>
      <c r="F28" s="18" t="s">
        <v>101</v>
      </c>
      <c r="N28" t="s">
        <v>109</v>
      </c>
      <c r="O28" s="11" t="s">
        <v>106</v>
      </c>
      <c r="Q28" t="s">
        <v>94</v>
      </c>
    </row>
    <row r="29" spans="2:17" x14ac:dyDescent="0.25">
      <c r="B29" s="10" t="s">
        <v>88</v>
      </c>
      <c r="C29" t="s">
        <v>90</v>
      </c>
      <c r="D29">
        <v>47</v>
      </c>
      <c r="E29" t="b">
        <v>1</v>
      </c>
      <c r="F29" s="18" t="s">
        <v>101</v>
      </c>
      <c r="N29" t="s">
        <v>109</v>
      </c>
      <c r="O29" t="s">
        <v>107</v>
      </c>
      <c r="Q29" t="s">
        <v>91</v>
      </c>
    </row>
    <row r="30" spans="2:17" x14ac:dyDescent="0.25">
      <c r="F30" s="18"/>
      <c r="N30" t="s">
        <v>110</v>
      </c>
    </row>
    <row r="31" spans="2:17" x14ac:dyDescent="0.25">
      <c r="B31" s="17" t="s">
        <v>95</v>
      </c>
      <c r="F31" s="18"/>
      <c r="N31" t="s">
        <v>110</v>
      </c>
    </row>
    <row r="32" spans="2:17" x14ac:dyDescent="0.25">
      <c r="B32" s="10" t="s">
        <v>96</v>
      </c>
      <c r="C32" t="s">
        <v>97</v>
      </c>
      <c r="D32">
        <v>45</v>
      </c>
      <c r="F32" s="18" t="s">
        <v>101</v>
      </c>
      <c r="N32" t="s">
        <v>109</v>
      </c>
      <c r="O32" t="s">
        <v>105</v>
      </c>
      <c r="Q32" t="s">
        <v>98</v>
      </c>
    </row>
    <row r="33" spans="2:17" x14ac:dyDescent="0.25">
      <c r="B33" s="10" t="s">
        <v>92</v>
      </c>
      <c r="C33" t="s">
        <v>93</v>
      </c>
      <c r="D33">
        <v>47</v>
      </c>
      <c r="E33" s="18" t="s">
        <v>111</v>
      </c>
      <c r="F33" s="18" t="s">
        <v>101</v>
      </c>
      <c r="N33" t="s">
        <v>109</v>
      </c>
      <c r="O33" s="11" t="s">
        <v>108</v>
      </c>
      <c r="Q33" t="s">
        <v>99</v>
      </c>
    </row>
    <row r="34" spans="2:17" x14ac:dyDescent="0.25">
      <c r="B34" s="10" t="s">
        <v>88</v>
      </c>
      <c r="C34" t="s">
        <v>90</v>
      </c>
      <c r="D34">
        <v>47</v>
      </c>
      <c r="F34" s="18" t="s">
        <v>101</v>
      </c>
      <c r="N34" t="s">
        <v>109</v>
      </c>
      <c r="O34" t="s">
        <v>107</v>
      </c>
      <c r="Q34" t="s">
        <v>89</v>
      </c>
    </row>
    <row r="36" spans="2:17" x14ac:dyDescent="0.25">
      <c r="B36" s="10" t="s">
        <v>203</v>
      </c>
    </row>
    <row r="37" spans="2:17" x14ac:dyDescent="0.25">
      <c r="B37" s="10" t="s">
        <v>92</v>
      </c>
      <c r="C37" t="s">
        <v>93</v>
      </c>
      <c r="D37">
        <v>47</v>
      </c>
    </row>
    <row r="38" spans="2:17" x14ac:dyDescent="0.25">
      <c r="B38" s="10" t="s">
        <v>88</v>
      </c>
      <c r="C38" t="s">
        <v>90</v>
      </c>
      <c r="D38">
        <v>47</v>
      </c>
    </row>
    <row r="40" spans="2:17" x14ac:dyDescent="0.25">
      <c r="B40" s="10" t="s">
        <v>204</v>
      </c>
    </row>
    <row r="41" spans="2:17" x14ac:dyDescent="0.25">
      <c r="B41" s="20" t="s">
        <v>205</v>
      </c>
    </row>
    <row r="42" spans="2:17" x14ac:dyDescent="0.25">
      <c r="B42" s="20" t="s">
        <v>206</v>
      </c>
    </row>
    <row r="43" spans="2:17" x14ac:dyDescent="0.25">
      <c r="B43" s="11" t="s">
        <v>209</v>
      </c>
    </row>
    <row r="44" spans="2:17" x14ac:dyDescent="0.25">
      <c r="B44" t="s">
        <v>207</v>
      </c>
    </row>
    <row r="45" spans="2:17" x14ac:dyDescent="0.25">
      <c r="B45" t="s">
        <v>208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57</v>
      </c>
    </row>
    <row r="8" spans="2:2" x14ac:dyDescent="0.25">
      <c r="B8" s="10" t="s">
        <v>59</v>
      </c>
    </row>
    <row r="9" spans="2:2" x14ac:dyDescent="0.25">
      <c r="B9" s="10" t="s">
        <v>60</v>
      </c>
    </row>
    <row r="10" spans="2:2" x14ac:dyDescent="0.25">
      <c r="B10" s="10" t="s">
        <v>61</v>
      </c>
    </row>
    <row r="11" spans="2:2" x14ac:dyDescent="0.25">
      <c r="B11" s="10" t="s">
        <v>62</v>
      </c>
    </row>
    <row r="12" spans="2:2" x14ac:dyDescent="0.25">
      <c r="B12" s="10" t="s">
        <v>63</v>
      </c>
    </row>
    <row r="15" spans="2:2" x14ac:dyDescent="0.25">
      <c r="B15" s="9" t="s">
        <v>58</v>
      </c>
    </row>
    <row r="21" spans="2:2" x14ac:dyDescent="0.25">
      <c r="B21" s="12" t="s">
        <v>62</v>
      </c>
    </row>
    <row r="22" spans="2:2" x14ac:dyDescent="0.25">
      <c r="B22" s="10" t="s">
        <v>64</v>
      </c>
    </row>
    <row r="23" spans="2:2" x14ac:dyDescent="0.25">
      <c r="B23" s="10" t="s">
        <v>65</v>
      </c>
    </row>
    <row r="24" spans="2:2" x14ac:dyDescent="0.25">
      <c r="B24" s="10" t="s">
        <v>66</v>
      </c>
    </row>
    <row r="25" spans="2:2" x14ac:dyDescent="0.25">
      <c r="B25" s="13" t="s">
        <v>67</v>
      </c>
    </row>
    <row r="28" spans="2:2" x14ac:dyDescent="0.25">
      <c r="B28" t="s">
        <v>68</v>
      </c>
    </row>
    <row r="29" spans="2:2" x14ac:dyDescent="0.25">
      <c r="B29" s="14" t="s">
        <v>67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69</v>
      </c>
      <c r="D1" t="s">
        <v>79</v>
      </c>
    </row>
    <row r="2" spans="1:4" x14ac:dyDescent="0.25">
      <c r="A2" s="15" t="s">
        <v>70</v>
      </c>
      <c r="B2">
        <v>-3</v>
      </c>
      <c r="D2" t="s">
        <v>75</v>
      </c>
    </row>
    <row r="3" spans="1:4" x14ac:dyDescent="0.25">
      <c r="A3" s="15" t="s">
        <v>71</v>
      </c>
      <c r="B3">
        <v>20</v>
      </c>
      <c r="D3">
        <f>B3 * $B$10</f>
        <v>19.399999999999999</v>
      </c>
    </row>
    <row r="4" spans="1:4" x14ac:dyDescent="0.25">
      <c r="A4" s="15" t="s">
        <v>72</v>
      </c>
      <c r="B4">
        <v>25</v>
      </c>
      <c r="D4">
        <f>B4 * $B$10</f>
        <v>24.25</v>
      </c>
    </row>
    <row r="5" spans="1:4" x14ac:dyDescent="0.25">
      <c r="A5" s="15" t="s">
        <v>73</v>
      </c>
      <c r="B5">
        <v>10</v>
      </c>
      <c r="D5">
        <f>B5 * $B$10</f>
        <v>9.6999999999999993</v>
      </c>
    </row>
    <row r="7" spans="1:4" x14ac:dyDescent="0.25">
      <c r="A7" s="15" t="s">
        <v>74</v>
      </c>
      <c r="D7" s="16" t="s">
        <v>78</v>
      </c>
    </row>
    <row r="8" spans="1:4" x14ac:dyDescent="0.25">
      <c r="A8" s="15" t="s">
        <v>76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77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Tasks</vt:lpstr>
      <vt:lpstr>Table Doc</vt:lpstr>
      <vt:lpstr>SeasonInfo</vt:lpstr>
      <vt:lpstr>References</vt:lpstr>
      <vt:lpstr>DLLs</vt:lpstr>
      <vt:lpstr>UI Adj Page</vt:lpstr>
      <vt:lpstr>Adj Point Pct</vt:lpstr>
      <vt:lpstr>Pt Value Analysis</vt:lpstr>
      <vt:lpstr>TD_Lg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2022-01-20T20:11:54Z</dcterms:modified>
</cp:coreProperties>
</file>