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E:\ravi accenture centum data\excel\"/>
    </mc:Choice>
  </mc:AlternateContent>
  <xr:revisionPtr revIDLastSave="0" documentId="13_ncr:1_{7DCB4423-C4FA-4F3A-A55E-582769B99E08}" xr6:coauthVersionLast="47" xr6:coauthVersionMax="47" xr10:uidLastSave="{00000000-0000-0000-0000-000000000000}"/>
  <bookViews>
    <workbookView xWindow="-108" yWindow="-108" windowWidth="23256" windowHeight="12456" xr2:uid="{00000000-000D-0000-FFFF-FFFF00000000}"/>
  </bookViews>
  <sheets>
    <sheet name="Analysis" sheetId="7" r:id="rId1"/>
    <sheet name="Input Data" sheetId="1" r:id="rId2"/>
    <sheet name="Master Data" sheetId="2" r:id="rId3"/>
    <sheet name="DASHBOARD" sheetId="4" r:id="rId4"/>
  </sheets>
  <definedNames>
    <definedName name="_xlchart.v1.0" hidden="1">Analysis!$AL$4:$AL$8</definedName>
    <definedName name="_xlchart.v1.1" hidden="1">Analysis!$AM$4:$AM$8</definedName>
    <definedName name="Category">OFFSET(#REF!,1,0,COUNT(#REF!))</definedName>
    <definedName name="CategoryRange">OFFSET(#REF!,1,1,COUNT(#REF!))</definedName>
    <definedName name="Slicer_MONTH">#REF!</definedName>
    <definedName name="Slicer_MONTH1">#N/A</definedName>
    <definedName name="Slicer_PAYMENT_MODE">#REF!</definedName>
    <definedName name="Slicer_PAYMENT_MODE1">#N/A</definedName>
    <definedName name="Slicer_SALE_TYPE">#REF!</definedName>
    <definedName name="Slicer_SALE_TYPE1">#N/A</definedName>
    <definedName name="Slicer_YEAR">#REF!</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3" roundtripDataChecksum="zsZHD6G/BlK2yj3TL9Y5vN1qwPglf8q4PwNHEtxjIQg="/>
    </ext>
  </extLst>
</workbook>
</file>

<file path=xl/calcChain.xml><?xml version="1.0" encoding="utf-8"?>
<calcChain xmlns="http://schemas.openxmlformats.org/spreadsheetml/2006/main">
  <c r="AM4" i="7" l="1" a="1"/>
  <c r="AM4" i="7" s="1"/>
  <c r="AK4" i="7" s="1" a="1"/>
  <c r="AK4" i="7" s="1"/>
  <c r="AL4" i="7" a="1"/>
  <c r="AL4" i="7" s="1"/>
  <c r="AA3" i="7" a="1"/>
  <c r="AA3" i="7" s="1"/>
  <c r="Z3" i="7" a="1"/>
  <c r="Z3" i="7" s="1"/>
  <c r="W3" i="7" s="1" a="1"/>
  <c r="W3" i="7" s="1"/>
  <c r="Z1" i="7" s="1"/>
  <c r="Y3" i="7" a="1"/>
  <c r="Y3" i="7" s="1"/>
  <c r="X3" i="7" a="1"/>
  <c r="X3" i="7" s="1"/>
  <c r="M4" i="7"/>
  <c r="N4" i="7"/>
  <c r="O4" i="7" s="1"/>
  <c r="M5" i="7"/>
  <c r="N5" i="7"/>
  <c r="O5" i="7" s="1"/>
  <c r="M6" i="7"/>
  <c r="N6" i="7"/>
  <c r="O6" i="7" s="1"/>
  <c r="M7" i="7"/>
  <c r="N7" i="7"/>
  <c r="O7" i="7" s="1"/>
  <c r="M8" i="7"/>
  <c r="N8" i="7"/>
  <c r="O8" i="7" s="1"/>
  <c r="M9" i="7"/>
  <c r="N9" i="7"/>
  <c r="O9" i="7" s="1"/>
  <c r="M10" i="7"/>
  <c r="N10" i="7"/>
  <c r="O10" i="7" s="1"/>
  <c r="M11" i="7"/>
  <c r="N11" i="7"/>
  <c r="O11" i="7" s="1"/>
  <c r="M12" i="7"/>
  <c r="N12" i="7"/>
  <c r="O12" i="7" s="1"/>
  <c r="M13" i="7"/>
  <c r="N13" i="7"/>
  <c r="O13" i="7" s="1"/>
  <c r="M14" i="7"/>
  <c r="N14" i="7"/>
  <c r="O14" i="7" s="1"/>
  <c r="M15" i="7"/>
  <c r="N15" i="7"/>
  <c r="O15" i="7" s="1"/>
  <c r="P528" i="1"/>
  <c r="O528" i="1"/>
  <c r="K528" i="1"/>
  <c r="M528" i="1" s="1"/>
  <c r="J528" i="1"/>
  <c r="L528" i="1" s="1"/>
  <c r="I528" i="1"/>
  <c r="H528" i="1"/>
  <c r="G528" i="1"/>
  <c r="P527" i="1"/>
  <c r="O527" i="1"/>
  <c r="K527" i="1"/>
  <c r="M527" i="1" s="1"/>
  <c r="J527" i="1"/>
  <c r="L527" i="1" s="1"/>
  <c r="I527" i="1"/>
  <c r="H527" i="1"/>
  <c r="G527" i="1"/>
  <c r="P526" i="1"/>
  <c r="O526" i="1"/>
  <c r="K526" i="1"/>
  <c r="M526" i="1" s="1"/>
  <c r="J526" i="1"/>
  <c r="L526" i="1" s="1"/>
  <c r="I526" i="1"/>
  <c r="H526" i="1"/>
  <c r="G526" i="1"/>
  <c r="P525" i="1"/>
  <c r="O525" i="1"/>
  <c r="K525" i="1"/>
  <c r="M525" i="1" s="1"/>
  <c r="J525" i="1"/>
  <c r="L525" i="1" s="1"/>
  <c r="I525" i="1"/>
  <c r="H525" i="1"/>
  <c r="G525" i="1"/>
  <c r="P524" i="1"/>
  <c r="O524" i="1"/>
  <c r="K524" i="1"/>
  <c r="M524" i="1" s="1"/>
  <c r="J524" i="1"/>
  <c r="L524" i="1" s="1"/>
  <c r="I524" i="1"/>
  <c r="H524" i="1"/>
  <c r="G524" i="1"/>
  <c r="P523" i="1"/>
  <c r="O523" i="1"/>
  <c r="K523" i="1"/>
  <c r="M523" i="1" s="1"/>
  <c r="J523" i="1"/>
  <c r="L523" i="1" s="1"/>
  <c r="I523" i="1"/>
  <c r="H523" i="1"/>
  <c r="G523" i="1"/>
  <c r="P522" i="1"/>
  <c r="O522" i="1"/>
  <c r="K522" i="1"/>
  <c r="M522" i="1" s="1"/>
  <c r="J522" i="1"/>
  <c r="L522" i="1" s="1"/>
  <c r="I522" i="1"/>
  <c r="H522" i="1"/>
  <c r="G522" i="1"/>
  <c r="P521" i="1"/>
  <c r="O521" i="1"/>
  <c r="K521" i="1"/>
  <c r="M521" i="1" s="1"/>
  <c r="J521" i="1"/>
  <c r="L521" i="1" s="1"/>
  <c r="I521" i="1"/>
  <c r="H521" i="1"/>
  <c r="G521" i="1"/>
  <c r="P520" i="1"/>
  <c r="O520" i="1"/>
  <c r="K520" i="1"/>
  <c r="M520" i="1" s="1"/>
  <c r="J520" i="1"/>
  <c r="L520" i="1" s="1"/>
  <c r="I520" i="1"/>
  <c r="H520" i="1"/>
  <c r="G520" i="1"/>
  <c r="P519" i="1"/>
  <c r="O519" i="1"/>
  <c r="K519" i="1"/>
  <c r="M519" i="1" s="1"/>
  <c r="J519" i="1"/>
  <c r="L519" i="1" s="1"/>
  <c r="I519" i="1"/>
  <c r="H519" i="1"/>
  <c r="G519" i="1"/>
  <c r="P518" i="1"/>
  <c r="O518" i="1"/>
  <c r="K518" i="1"/>
  <c r="M518" i="1" s="1"/>
  <c r="J518" i="1"/>
  <c r="L518" i="1" s="1"/>
  <c r="I518" i="1"/>
  <c r="H518" i="1"/>
  <c r="G518" i="1"/>
  <c r="P517" i="1"/>
  <c r="O517" i="1"/>
  <c r="K517" i="1"/>
  <c r="M517" i="1" s="1"/>
  <c r="J517" i="1"/>
  <c r="L517" i="1" s="1"/>
  <c r="I517" i="1"/>
  <c r="H517" i="1"/>
  <c r="G517" i="1"/>
  <c r="P516" i="1"/>
  <c r="O516" i="1"/>
  <c r="K516" i="1"/>
  <c r="M516" i="1" s="1"/>
  <c r="J516" i="1"/>
  <c r="L516" i="1" s="1"/>
  <c r="I516" i="1"/>
  <c r="H516" i="1"/>
  <c r="G516" i="1"/>
  <c r="P515" i="1"/>
  <c r="O515" i="1"/>
  <c r="K515" i="1"/>
  <c r="M515" i="1" s="1"/>
  <c r="J515" i="1"/>
  <c r="L515" i="1" s="1"/>
  <c r="I515" i="1"/>
  <c r="H515" i="1"/>
  <c r="G515" i="1"/>
  <c r="P514" i="1"/>
  <c r="O514" i="1"/>
  <c r="L514" i="1"/>
  <c r="K514" i="1"/>
  <c r="M514" i="1" s="1"/>
  <c r="J514" i="1"/>
  <c r="I514" i="1"/>
  <c r="H514" i="1"/>
  <c r="G514" i="1"/>
  <c r="P513" i="1"/>
  <c r="O513" i="1"/>
  <c r="K513" i="1"/>
  <c r="M513" i="1" s="1"/>
  <c r="J513" i="1"/>
  <c r="L513" i="1" s="1"/>
  <c r="I513" i="1"/>
  <c r="H513" i="1"/>
  <c r="G513" i="1"/>
  <c r="P512" i="1"/>
  <c r="O512" i="1"/>
  <c r="L512" i="1"/>
  <c r="K512" i="1"/>
  <c r="M512" i="1" s="1"/>
  <c r="J512" i="1"/>
  <c r="I512" i="1"/>
  <c r="H512" i="1"/>
  <c r="G512" i="1"/>
  <c r="P511" i="1"/>
  <c r="O511" i="1"/>
  <c r="K511" i="1"/>
  <c r="M511" i="1" s="1"/>
  <c r="J511" i="1"/>
  <c r="L511" i="1" s="1"/>
  <c r="I511" i="1"/>
  <c r="H511" i="1"/>
  <c r="G511" i="1"/>
  <c r="P510" i="1"/>
  <c r="O510" i="1"/>
  <c r="K510" i="1"/>
  <c r="M510" i="1" s="1"/>
  <c r="J510" i="1"/>
  <c r="L510" i="1" s="1"/>
  <c r="I510" i="1"/>
  <c r="H510" i="1"/>
  <c r="G510" i="1"/>
  <c r="P509" i="1"/>
  <c r="O509" i="1"/>
  <c r="K509" i="1"/>
  <c r="M509" i="1" s="1"/>
  <c r="J509" i="1"/>
  <c r="L509" i="1" s="1"/>
  <c r="I509" i="1"/>
  <c r="H509" i="1"/>
  <c r="G509" i="1"/>
  <c r="P508" i="1"/>
  <c r="O508" i="1"/>
  <c r="K508" i="1"/>
  <c r="M508" i="1" s="1"/>
  <c r="J508" i="1"/>
  <c r="L508" i="1" s="1"/>
  <c r="I508" i="1"/>
  <c r="H508" i="1"/>
  <c r="G508" i="1"/>
  <c r="P507" i="1"/>
  <c r="O507" i="1"/>
  <c r="K507" i="1"/>
  <c r="M507" i="1" s="1"/>
  <c r="J507" i="1"/>
  <c r="L507" i="1" s="1"/>
  <c r="I507" i="1"/>
  <c r="H507" i="1"/>
  <c r="G507" i="1"/>
  <c r="P506" i="1"/>
  <c r="O506" i="1"/>
  <c r="K506" i="1"/>
  <c r="M506" i="1" s="1"/>
  <c r="J506" i="1"/>
  <c r="L506" i="1" s="1"/>
  <c r="I506" i="1"/>
  <c r="H506" i="1"/>
  <c r="G506" i="1"/>
  <c r="P505" i="1"/>
  <c r="O505" i="1"/>
  <c r="K505" i="1"/>
  <c r="M505" i="1" s="1"/>
  <c r="J505" i="1"/>
  <c r="L505" i="1" s="1"/>
  <c r="I505" i="1"/>
  <c r="H505" i="1"/>
  <c r="G505" i="1"/>
  <c r="P504" i="1"/>
  <c r="O504" i="1"/>
  <c r="K504" i="1"/>
  <c r="M504" i="1" s="1"/>
  <c r="J504" i="1"/>
  <c r="L504" i="1" s="1"/>
  <c r="I504" i="1"/>
  <c r="H504" i="1"/>
  <c r="G504" i="1"/>
  <c r="P503" i="1"/>
  <c r="O503" i="1"/>
  <c r="K503" i="1"/>
  <c r="M503" i="1" s="1"/>
  <c r="J503" i="1"/>
  <c r="L503" i="1" s="1"/>
  <c r="I503" i="1"/>
  <c r="H503" i="1"/>
  <c r="G503" i="1"/>
  <c r="P502" i="1"/>
  <c r="O502" i="1"/>
  <c r="K502" i="1"/>
  <c r="M502" i="1" s="1"/>
  <c r="J502" i="1"/>
  <c r="L502" i="1" s="1"/>
  <c r="I502" i="1"/>
  <c r="H502" i="1"/>
  <c r="G502" i="1"/>
  <c r="P501" i="1"/>
  <c r="O501" i="1"/>
  <c r="K501" i="1"/>
  <c r="M501" i="1" s="1"/>
  <c r="J501" i="1"/>
  <c r="L501" i="1" s="1"/>
  <c r="I501" i="1"/>
  <c r="H501" i="1"/>
  <c r="G501" i="1"/>
  <c r="P500" i="1"/>
  <c r="O500" i="1"/>
  <c r="K500" i="1"/>
  <c r="M500" i="1" s="1"/>
  <c r="J500" i="1"/>
  <c r="L500" i="1" s="1"/>
  <c r="I500" i="1"/>
  <c r="H500" i="1"/>
  <c r="G500" i="1"/>
  <c r="P499" i="1"/>
  <c r="O499" i="1"/>
  <c r="K499" i="1"/>
  <c r="M499" i="1" s="1"/>
  <c r="J499" i="1"/>
  <c r="L499" i="1" s="1"/>
  <c r="I499" i="1"/>
  <c r="H499" i="1"/>
  <c r="G499" i="1"/>
  <c r="P498" i="1"/>
  <c r="O498" i="1"/>
  <c r="K498" i="1"/>
  <c r="M498" i="1" s="1"/>
  <c r="J498" i="1"/>
  <c r="L498" i="1" s="1"/>
  <c r="I498" i="1"/>
  <c r="H498" i="1"/>
  <c r="G498" i="1"/>
  <c r="P497" i="1"/>
  <c r="O497" i="1"/>
  <c r="K497" i="1"/>
  <c r="M497" i="1" s="1"/>
  <c r="J497" i="1"/>
  <c r="L497" i="1" s="1"/>
  <c r="I497" i="1"/>
  <c r="H497" i="1"/>
  <c r="G497" i="1"/>
  <c r="P496" i="1"/>
  <c r="O496" i="1"/>
  <c r="K496" i="1"/>
  <c r="M496" i="1" s="1"/>
  <c r="J496" i="1"/>
  <c r="L496" i="1" s="1"/>
  <c r="I496" i="1"/>
  <c r="H496" i="1"/>
  <c r="G496" i="1"/>
  <c r="P495" i="1"/>
  <c r="O495" i="1"/>
  <c r="K495" i="1"/>
  <c r="M495" i="1" s="1"/>
  <c r="J495" i="1"/>
  <c r="L495" i="1" s="1"/>
  <c r="I495" i="1"/>
  <c r="H495" i="1"/>
  <c r="G495" i="1"/>
  <c r="P494" i="1"/>
  <c r="O494" i="1"/>
  <c r="K494" i="1"/>
  <c r="M494" i="1" s="1"/>
  <c r="J494" i="1"/>
  <c r="L494" i="1" s="1"/>
  <c r="I494" i="1"/>
  <c r="H494" i="1"/>
  <c r="G494" i="1"/>
  <c r="P493" i="1"/>
  <c r="O493" i="1"/>
  <c r="K493" i="1"/>
  <c r="M493" i="1" s="1"/>
  <c r="J493" i="1"/>
  <c r="L493" i="1" s="1"/>
  <c r="I493" i="1"/>
  <c r="H493" i="1"/>
  <c r="G493" i="1"/>
  <c r="P492" i="1"/>
  <c r="O492" i="1"/>
  <c r="K492" i="1"/>
  <c r="M492" i="1" s="1"/>
  <c r="J492" i="1"/>
  <c r="L492" i="1" s="1"/>
  <c r="I492" i="1"/>
  <c r="H492" i="1"/>
  <c r="G492" i="1"/>
  <c r="P491" i="1"/>
  <c r="O491" i="1"/>
  <c r="K491" i="1"/>
  <c r="M491" i="1" s="1"/>
  <c r="J491" i="1"/>
  <c r="L491" i="1" s="1"/>
  <c r="I491" i="1"/>
  <c r="H491" i="1"/>
  <c r="G491" i="1"/>
  <c r="P490" i="1"/>
  <c r="O490" i="1"/>
  <c r="K490" i="1"/>
  <c r="M490" i="1" s="1"/>
  <c r="J490" i="1"/>
  <c r="L490" i="1" s="1"/>
  <c r="I490" i="1"/>
  <c r="H490" i="1"/>
  <c r="G490" i="1"/>
  <c r="P489" i="1"/>
  <c r="O489" i="1"/>
  <c r="K489" i="1"/>
  <c r="M489" i="1" s="1"/>
  <c r="J489" i="1"/>
  <c r="L489" i="1" s="1"/>
  <c r="I489" i="1"/>
  <c r="H489" i="1"/>
  <c r="G489" i="1"/>
  <c r="P488" i="1"/>
  <c r="O488" i="1"/>
  <c r="K488" i="1"/>
  <c r="M488" i="1" s="1"/>
  <c r="J488" i="1"/>
  <c r="L488" i="1" s="1"/>
  <c r="I488" i="1"/>
  <c r="H488" i="1"/>
  <c r="G488" i="1"/>
  <c r="P487" i="1"/>
  <c r="O487" i="1"/>
  <c r="K487" i="1"/>
  <c r="M487" i="1" s="1"/>
  <c r="J487" i="1"/>
  <c r="L487" i="1" s="1"/>
  <c r="I487" i="1"/>
  <c r="H487" i="1"/>
  <c r="G487" i="1"/>
  <c r="P486" i="1"/>
  <c r="O486" i="1"/>
  <c r="K486" i="1"/>
  <c r="M486" i="1" s="1"/>
  <c r="J486" i="1"/>
  <c r="L486" i="1" s="1"/>
  <c r="I486" i="1"/>
  <c r="H486" i="1"/>
  <c r="G486" i="1"/>
  <c r="P485" i="1"/>
  <c r="O485" i="1"/>
  <c r="K485" i="1"/>
  <c r="M485" i="1" s="1"/>
  <c r="J485" i="1"/>
  <c r="L485" i="1" s="1"/>
  <c r="I485" i="1"/>
  <c r="H485" i="1"/>
  <c r="G485" i="1"/>
  <c r="P484" i="1"/>
  <c r="O484" i="1"/>
  <c r="K484" i="1"/>
  <c r="M484" i="1" s="1"/>
  <c r="J484" i="1"/>
  <c r="L484" i="1" s="1"/>
  <c r="I484" i="1"/>
  <c r="H484" i="1"/>
  <c r="G484" i="1"/>
  <c r="P483" i="1"/>
  <c r="O483" i="1"/>
  <c r="K483" i="1"/>
  <c r="M483" i="1" s="1"/>
  <c r="J483" i="1"/>
  <c r="L483" i="1" s="1"/>
  <c r="I483" i="1"/>
  <c r="H483" i="1"/>
  <c r="G483" i="1"/>
  <c r="P482" i="1"/>
  <c r="O482" i="1"/>
  <c r="L482" i="1"/>
  <c r="K482" i="1"/>
  <c r="M482" i="1" s="1"/>
  <c r="J482" i="1"/>
  <c r="I482" i="1"/>
  <c r="H482" i="1"/>
  <c r="G482" i="1"/>
  <c r="P481" i="1"/>
  <c r="O481" i="1"/>
  <c r="M481" i="1"/>
  <c r="K481" i="1"/>
  <c r="J481" i="1"/>
  <c r="L481" i="1" s="1"/>
  <c r="I481" i="1"/>
  <c r="H481" i="1"/>
  <c r="G481" i="1"/>
  <c r="P480" i="1"/>
  <c r="O480" i="1"/>
  <c r="L480" i="1"/>
  <c r="K480" i="1"/>
  <c r="M480" i="1" s="1"/>
  <c r="J480" i="1"/>
  <c r="I480" i="1"/>
  <c r="H480" i="1"/>
  <c r="G480" i="1"/>
  <c r="P479" i="1"/>
  <c r="O479" i="1"/>
  <c r="M479" i="1"/>
  <c r="K479" i="1"/>
  <c r="J479" i="1"/>
  <c r="L479" i="1" s="1"/>
  <c r="I479" i="1"/>
  <c r="H479" i="1"/>
  <c r="G479" i="1"/>
  <c r="P478" i="1"/>
  <c r="O478" i="1"/>
  <c r="K478" i="1"/>
  <c r="M478" i="1" s="1"/>
  <c r="J478" i="1"/>
  <c r="L478" i="1" s="1"/>
  <c r="I478" i="1"/>
  <c r="H478" i="1"/>
  <c r="G478" i="1"/>
  <c r="P477" i="1"/>
  <c r="O477" i="1"/>
  <c r="K477" i="1"/>
  <c r="M477" i="1" s="1"/>
  <c r="J477" i="1"/>
  <c r="L477" i="1" s="1"/>
  <c r="I477" i="1"/>
  <c r="H477" i="1"/>
  <c r="G477" i="1"/>
  <c r="P476" i="1"/>
  <c r="O476" i="1"/>
  <c r="K476" i="1"/>
  <c r="M476" i="1" s="1"/>
  <c r="J476" i="1"/>
  <c r="L476" i="1" s="1"/>
  <c r="I476" i="1"/>
  <c r="H476" i="1"/>
  <c r="G476" i="1"/>
  <c r="P475" i="1"/>
  <c r="O475" i="1"/>
  <c r="K475" i="1"/>
  <c r="M475" i="1" s="1"/>
  <c r="J475" i="1"/>
  <c r="L475" i="1" s="1"/>
  <c r="I475" i="1"/>
  <c r="H475" i="1"/>
  <c r="G475" i="1"/>
  <c r="P474" i="1"/>
  <c r="O474" i="1"/>
  <c r="K474" i="1"/>
  <c r="M474" i="1" s="1"/>
  <c r="J474" i="1"/>
  <c r="L474" i="1" s="1"/>
  <c r="I474" i="1"/>
  <c r="H474" i="1"/>
  <c r="G474" i="1"/>
  <c r="P473" i="1"/>
  <c r="O473" i="1"/>
  <c r="K473" i="1"/>
  <c r="M473" i="1" s="1"/>
  <c r="J473" i="1"/>
  <c r="L473" i="1" s="1"/>
  <c r="I473" i="1"/>
  <c r="H473" i="1"/>
  <c r="G473" i="1"/>
  <c r="P472" i="1"/>
  <c r="O472" i="1"/>
  <c r="K472" i="1"/>
  <c r="M472" i="1" s="1"/>
  <c r="J472" i="1"/>
  <c r="L472" i="1" s="1"/>
  <c r="I472" i="1"/>
  <c r="H472" i="1"/>
  <c r="G472" i="1"/>
  <c r="P471" i="1"/>
  <c r="O471" i="1"/>
  <c r="K471" i="1"/>
  <c r="M471" i="1" s="1"/>
  <c r="J471" i="1"/>
  <c r="L471" i="1" s="1"/>
  <c r="I471" i="1"/>
  <c r="H471" i="1"/>
  <c r="G471" i="1"/>
  <c r="P470" i="1"/>
  <c r="O470" i="1"/>
  <c r="K470" i="1"/>
  <c r="M470" i="1" s="1"/>
  <c r="J470" i="1"/>
  <c r="L470" i="1" s="1"/>
  <c r="I470" i="1"/>
  <c r="H470" i="1"/>
  <c r="G470" i="1"/>
  <c r="P469" i="1"/>
  <c r="O469" i="1"/>
  <c r="K469" i="1"/>
  <c r="M469" i="1" s="1"/>
  <c r="J469" i="1"/>
  <c r="L469" i="1" s="1"/>
  <c r="I469" i="1"/>
  <c r="H469" i="1"/>
  <c r="G469" i="1"/>
  <c r="P468" i="1"/>
  <c r="O468" i="1"/>
  <c r="K468" i="1"/>
  <c r="M468" i="1" s="1"/>
  <c r="J468" i="1"/>
  <c r="L468" i="1" s="1"/>
  <c r="I468" i="1"/>
  <c r="H468" i="1"/>
  <c r="G468" i="1"/>
  <c r="P467" i="1"/>
  <c r="O467" i="1"/>
  <c r="K467" i="1"/>
  <c r="M467" i="1" s="1"/>
  <c r="J467" i="1"/>
  <c r="L467" i="1" s="1"/>
  <c r="I467" i="1"/>
  <c r="H467" i="1"/>
  <c r="G467" i="1"/>
  <c r="P466" i="1"/>
  <c r="O466" i="1"/>
  <c r="K466" i="1"/>
  <c r="M466" i="1" s="1"/>
  <c r="J466" i="1"/>
  <c r="L466" i="1" s="1"/>
  <c r="I466" i="1"/>
  <c r="H466" i="1"/>
  <c r="G466" i="1"/>
  <c r="P465" i="1"/>
  <c r="O465" i="1"/>
  <c r="K465" i="1"/>
  <c r="M465" i="1" s="1"/>
  <c r="J465" i="1"/>
  <c r="L465" i="1" s="1"/>
  <c r="I465" i="1"/>
  <c r="H465" i="1"/>
  <c r="G465" i="1"/>
  <c r="P464" i="1"/>
  <c r="O464" i="1"/>
  <c r="K464" i="1"/>
  <c r="M464" i="1" s="1"/>
  <c r="J464" i="1"/>
  <c r="L464" i="1" s="1"/>
  <c r="I464" i="1"/>
  <c r="H464" i="1"/>
  <c r="G464" i="1"/>
  <c r="P463" i="1"/>
  <c r="O463" i="1"/>
  <c r="K463" i="1"/>
  <c r="M463" i="1" s="1"/>
  <c r="J463" i="1"/>
  <c r="L463" i="1" s="1"/>
  <c r="I463" i="1"/>
  <c r="H463" i="1"/>
  <c r="G463" i="1"/>
  <c r="P462" i="1"/>
  <c r="O462" i="1"/>
  <c r="K462" i="1"/>
  <c r="M462" i="1" s="1"/>
  <c r="J462" i="1"/>
  <c r="L462" i="1" s="1"/>
  <c r="I462" i="1"/>
  <c r="H462" i="1"/>
  <c r="G462" i="1"/>
  <c r="P461" i="1"/>
  <c r="O461" i="1"/>
  <c r="K461" i="1"/>
  <c r="M461" i="1" s="1"/>
  <c r="J461" i="1"/>
  <c r="L461" i="1" s="1"/>
  <c r="I461" i="1"/>
  <c r="H461" i="1"/>
  <c r="G461" i="1"/>
  <c r="P460" i="1"/>
  <c r="O460" i="1"/>
  <c r="K460" i="1"/>
  <c r="M460" i="1" s="1"/>
  <c r="J460" i="1"/>
  <c r="L460" i="1" s="1"/>
  <c r="I460" i="1"/>
  <c r="H460" i="1"/>
  <c r="G460" i="1"/>
  <c r="P459" i="1"/>
  <c r="O459" i="1"/>
  <c r="K459" i="1"/>
  <c r="M459" i="1" s="1"/>
  <c r="J459" i="1"/>
  <c r="L459" i="1" s="1"/>
  <c r="I459" i="1"/>
  <c r="H459" i="1"/>
  <c r="G459" i="1"/>
  <c r="P458" i="1"/>
  <c r="O458" i="1"/>
  <c r="K458" i="1"/>
  <c r="M458" i="1" s="1"/>
  <c r="J458" i="1"/>
  <c r="L458" i="1" s="1"/>
  <c r="I458" i="1"/>
  <c r="H458" i="1"/>
  <c r="G458" i="1"/>
  <c r="P457" i="1"/>
  <c r="O457" i="1"/>
  <c r="K457" i="1"/>
  <c r="M457" i="1" s="1"/>
  <c r="J457" i="1"/>
  <c r="L457" i="1" s="1"/>
  <c r="I457" i="1"/>
  <c r="H457" i="1"/>
  <c r="G457" i="1"/>
  <c r="P456" i="1"/>
  <c r="O456" i="1"/>
  <c r="K456" i="1"/>
  <c r="M456" i="1" s="1"/>
  <c r="J456" i="1"/>
  <c r="L456" i="1" s="1"/>
  <c r="I456" i="1"/>
  <c r="H456" i="1"/>
  <c r="G456" i="1"/>
  <c r="P455" i="1"/>
  <c r="O455" i="1"/>
  <c r="K455" i="1"/>
  <c r="M455" i="1" s="1"/>
  <c r="J455" i="1"/>
  <c r="L455" i="1" s="1"/>
  <c r="I455" i="1"/>
  <c r="H455" i="1"/>
  <c r="G455" i="1"/>
  <c r="P454" i="1"/>
  <c r="O454" i="1"/>
  <c r="K454" i="1"/>
  <c r="M454" i="1" s="1"/>
  <c r="J454" i="1"/>
  <c r="L454" i="1" s="1"/>
  <c r="I454" i="1"/>
  <c r="H454" i="1"/>
  <c r="G454" i="1"/>
  <c r="P453" i="1"/>
  <c r="O453" i="1"/>
  <c r="K453" i="1"/>
  <c r="M453" i="1" s="1"/>
  <c r="J453" i="1"/>
  <c r="L453" i="1" s="1"/>
  <c r="I453" i="1"/>
  <c r="H453" i="1"/>
  <c r="G453" i="1"/>
  <c r="P452" i="1"/>
  <c r="O452" i="1"/>
  <c r="K452" i="1"/>
  <c r="M452" i="1" s="1"/>
  <c r="J452" i="1"/>
  <c r="L452" i="1" s="1"/>
  <c r="I452" i="1"/>
  <c r="H452" i="1"/>
  <c r="G452" i="1"/>
  <c r="P451" i="1"/>
  <c r="O451" i="1"/>
  <c r="K451" i="1"/>
  <c r="M451" i="1" s="1"/>
  <c r="J451" i="1"/>
  <c r="L451" i="1" s="1"/>
  <c r="I451" i="1"/>
  <c r="H451" i="1"/>
  <c r="G451" i="1"/>
  <c r="P450" i="1"/>
  <c r="O450" i="1"/>
  <c r="K450" i="1"/>
  <c r="M450" i="1" s="1"/>
  <c r="J450" i="1"/>
  <c r="L450" i="1" s="1"/>
  <c r="I450" i="1"/>
  <c r="H450" i="1"/>
  <c r="G450" i="1"/>
  <c r="P449" i="1"/>
  <c r="O449" i="1"/>
  <c r="K449" i="1"/>
  <c r="M449" i="1" s="1"/>
  <c r="J449" i="1"/>
  <c r="L449" i="1" s="1"/>
  <c r="I449" i="1"/>
  <c r="H449" i="1"/>
  <c r="G449" i="1"/>
  <c r="P448" i="1"/>
  <c r="O448" i="1"/>
  <c r="K448" i="1"/>
  <c r="M448" i="1" s="1"/>
  <c r="J448" i="1"/>
  <c r="L448" i="1" s="1"/>
  <c r="I448" i="1"/>
  <c r="H448" i="1"/>
  <c r="G448" i="1"/>
  <c r="P447" i="1"/>
  <c r="O447" i="1"/>
  <c r="K447" i="1"/>
  <c r="M447" i="1" s="1"/>
  <c r="J447" i="1"/>
  <c r="L447" i="1" s="1"/>
  <c r="I447" i="1"/>
  <c r="H447" i="1"/>
  <c r="G447" i="1"/>
  <c r="P446" i="1"/>
  <c r="O446" i="1"/>
  <c r="K446" i="1"/>
  <c r="M446" i="1" s="1"/>
  <c r="J446" i="1"/>
  <c r="L446" i="1" s="1"/>
  <c r="I446" i="1"/>
  <c r="H446" i="1"/>
  <c r="G446" i="1"/>
  <c r="P445" i="1"/>
  <c r="O445" i="1"/>
  <c r="L445" i="1"/>
  <c r="K445" i="1"/>
  <c r="M445" i="1" s="1"/>
  <c r="J445" i="1"/>
  <c r="I445" i="1"/>
  <c r="H445" i="1"/>
  <c r="G445" i="1"/>
  <c r="P444" i="1"/>
  <c r="O444" i="1"/>
  <c r="K444" i="1"/>
  <c r="M444" i="1" s="1"/>
  <c r="J444" i="1"/>
  <c r="L444" i="1" s="1"/>
  <c r="I444" i="1"/>
  <c r="H444" i="1"/>
  <c r="G444" i="1"/>
  <c r="P443" i="1"/>
  <c r="O443" i="1"/>
  <c r="K443" i="1"/>
  <c r="M443" i="1" s="1"/>
  <c r="J443" i="1"/>
  <c r="L443" i="1" s="1"/>
  <c r="I443" i="1"/>
  <c r="H443" i="1"/>
  <c r="G443" i="1"/>
  <c r="P442" i="1"/>
  <c r="O442" i="1"/>
  <c r="K442" i="1"/>
  <c r="M442" i="1" s="1"/>
  <c r="J442" i="1"/>
  <c r="L442" i="1" s="1"/>
  <c r="I442" i="1"/>
  <c r="H442" i="1"/>
  <c r="G442" i="1"/>
  <c r="P441" i="1"/>
  <c r="O441" i="1"/>
  <c r="K441" i="1"/>
  <c r="M441" i="1" s="1"/>
  <c r="J441" i="1"/>
  <c r="L441" i="1" s="1"/>
  <c r="I441" i="1"/>
  <c r="H441" i="1"/>
  <c r="G441" i="1"/>
  <c r="P440" i="1"/>
  <c r="O440" i="1"/>
  <c r="K440" i="1"/>
  <c r="M440" i="1" s="1"/>
  <c r="J440" i="1"/>
  <c r="L440" i="1" s="1"/>
  <c r="I440" i="1"/>
  <c r="H440" i="1"/>
  <c r="G440" i="1"/>
  <c r="P439" i="1"/>
  <c r="O439" i="1"/>
  <c r="K439" i="1"/>
  <c r="M439" i="1" s="1"/>
  <c r="J439" i="1"/>
  <c r="L439" i="1" s="1"/>
  <c r="I439" i="1"/>
  <c r="H439" i="1"/>
  <c r="G439" i="1"/>
  <c r="P438" i="1"/>
  <c r="O438" i="1"/>
  <c r="K438" i="1"/>
  <c r="M438" i="1" s="1"/>
  <c r="J438" i="1"/>
  <c r="L438" i="1" s="1"/>
  <c r="I438" i="1"/>
  <c r="H438" i="1"/>
  <c r="G438" i="1"/>
  <c r="P437" i="1"/>
  <c r="O437" i="1"/>
  <c r="K437" i="1"/>
  <c r="M437" i="1" s="1"/>
  <c r="J437" i="1"/>
  <c r="L437" i="1" s="1"/>
  <c r="I437" i="1"/>
  <c r="H437" i="1"/>
  <c r="G437" i="1"/>
  <c r="P436" i="1"/>
  <c r="O436" i="1"/>
  <c r="K436" i="1"/>
  <c r="M436" i="1" s="1"/>
  <c r="J436" i="1"/>
  <c r="L436" i="1" s="1"/>
  <c r="I436" i="1"/>
  <c r="H436" i="1"/>
  <c r="G436" i="1"/>
  <c r="P435" i="1"/>
  <c r="O435" i="1"/>
  <c r="K435" i="1"/>
  <c r="M435" i="1" s="1"/>
  <c r="J435" i="1"/>
  <c r="L435" i="1" s="1"/>
  <c r="I435" i="1"/>
  <c r="H435" i="1"/>
  <c r="G435" i="1"/>
  <c r="P434" i="1"/>
  <c r="O434" i="1"/>
  <c r="K434" i="1"/>
  <c r="M434" i="1" s="1"/>
  <c r="J434" i="1"/>
  <c r="L434" i="1" s="1"/>
  <c r="I434" i="1"/>
  <c r="H434" i="1"/>
  <c r="G434" i="1"/>
  <c r="P433" i="1"/>
  <c r="O433" i="1"/>
  <c r="K433" i="1"/>
  <c r="M433" i="1" s="1"/>
  <c r="J433" i="1"/>
  <c r="L433" i="1" s="1"/>
  <c r="I433" i="1"/>
  <c r="H433" i="1"/>
  <c r="G433" i="1"/>
  <c r="P432" i="1"/>
  <c r="O432" i="1"/>
  <c r="K432" i="1"/>
  <c r="M432" i="1" s="1"/>
  <c r="J432" i="1"/>
  <c r="L432" i="1" s="1"/>
  <c r="I432" i="1"/>
  <c r="H432" i="1"/>
  <c r="G432" i="1"/>
  <c r="P431" i="1"/>
  <c r="O431" i="1"/>
  <c r="K431" i="1"/>
  <c r="M431" i="1" s="1"/>
  <c r="J431" i="1"/>
  <c r="L431" i="1" s="1"/>
  <c r="I431" i="1"/>
  <c r="H431" i="1"/>
  <c r="G431" i="1"/>
  <c r="P430" i="1"/>
  <c r="O430" i="1"/>
  <c r="K430" i="1"/>
  <c r="M430" i="1" s="1"/>
  <c r="J430" i="1"/>
  <c r="L430" i="1" s="1"/>
  <c r="I430" i="1"/>
  <c r="H430" i="1"/>
  <c r="G430" i="1"/>
  <c r="P429" i="1"/>
  <c r="O429" i="1"/>
  <c r="K429" i="1"/>
  <c r="M429" i="1" s="1"/>
  <c r="J429" i="1"/>
  <c r="L429" i="1" s="1"/>
  <c r="I429" i="1"/>
  <c r="H429" i="1"/>
  <c r="G429" i="1"/>
  <c r="P428" i="1"/>
  <c r="O428" i="1"/>
  <c r="K428" i="1"/>
  <c r="M428" i="1" s="1"/>
  <c r="J428" i="1"/>
  <c r="L428" i="1" s="1"/>
  <c r="I428" i="1"/>
  <c r="H428" i="1"/>
  <c r="G428" i="1"/>
  <c r="P427" i="1"/>
  <c r="O427" i="1"/>
  <c r="K427" i="1"/>
  <c r="M427" i="1" s="1"/>
  <c r="J427" i="1"/>
  <c r="L427" i="1" s="1"/>
  <c r="I427" i="1"/>
  <c r="H427" i="1"/>
  <c r="G427" i="1"/>
  <c r="P426" i="1"/>
  <c r="O426" i="1"/>
  <c r="K426" i="1"/>
  <c r="M426" i="1" s="1"/>
  <c r="J426" i="1"/>
  <c r="L426" i="1" s="1"/>
  <c r="I426" i="1"/>
  <c r="H426" i="1"/>
  <c r="G426" i="1"/>
  <c r="P425" i="1"/>
  <c r="O425" i="1"/>
  <c r="K425" i="1"/>
  <c r="M425" i="1" s="1"/>
  <c r="J425" i="1"/>
  <c r="L425" i="1" s="1"/>
  <c r="I425" i="1"/>
  <c r="H425" i="1"/>
  <c r="G425" i="1"/>
  <c r="P424" i="1"/>
  <c r="O424" i="1"/>
  <c r="K424" i="1"/>
  <c r="M424" i="1" s="1"/>
  <c r="J424" i="1"/>
  <c r="L424" i="1" s="1"/>
  <c r="I424" i="1"/>
  <c r="H424" i="1"/>
  <c r="G424" i="1"/>
  <c r="P423" i="1"/>
  <c r="O423" i="1"/>
  <c r="K423" i="1"/>
  <c r="M423" i="1" s="1"/>
  <c r="J423" i="1"/>
  <c r="L423" i="1" s="1"/>
  <c r="I423" i="1"/>
  <c r="H423" i="1"/>
  <c r="G423" i="1"/>
  <c r="P422" i="1"/>
  <c r="O422" i="1"/>
  <c r="K422" i="1"/>
  <c r="M422" i="1" s="1"/>
  <c r="J422" i="1"/>
  <c r="L422" i="1" s="1"/>
  <c r="I422" i="1"/>
  <c r="H422" i="1"/>
  <c r="G422" i="1"/>
  <c r="P421" i="1"/>
  <c r="O421" i="1"/>
  <c r="K421" i="1"/>
  <c r="M421" i="1" s="1"/>
  <c r="J421" i="1"/>
  <c r="L421" i="1" s="1"/>
  <c r="I421" i="1"/>
  <c r="H421" i="1"/>
  <c r="G421" i="1"/>
  <c r="P420" i="1"/>
  <c r="O420" i="1"/>
  <c r="K420" i="1"/>
  <c r="M420" i="1" s="1"/>
  <c r="J420" i="1"/>
  <c r="L420" i="1" s="1"/>
  <c r="I420" i="1"/>
  <c r="H420" i="1"/>
  <c r="G420" i="1"/>
  <c r="P419" i="1"/>
  <c r="O419" i="1"/>
  <c r="K419" i="1"/>
  <c r="M419" i="1" s="1"/>
  <c r="J419" i="1"/>
  <c r="L419" i="1" s="1"/>
  <c r="I419" i="1"/>
  <c r="H419" i="1"/>
  <c r="G419" i="1"/>
  <c r="P418" i="1"/>
  <c r="O418" i="1"/>
  <c r="K418" i="1"/>
  <c r="M418" i="1" s="1"/>
  <c r="J418" i="1"/>
  <c r="L418" i="1" s="1"/>
  <c r="I418" i="1"/>
  <c r="H418" i="1"/>
  <c r="G418" i="1"/>
  <c r="P417" i="1"/>
  <c r="O417" i="1"/>
  <c r="K417" i="1"/>
  <c r="M417" i="1" s="1"/>
  <c r="J417" i="1"/>
  <c r="L417" i="1" s="1"/>
  <c r="I417" i="1"/>
  <c r="H417" i="1"/>
  <c r="G417" i="1"/>
  <c r="P416" i="1"/>
  <c r="O416" i="1"/>
  <c r="K416" i="1"/>
  <c r="M416" i="1" s="1"/>
  <c r="J416" i="1"/>
  <c r="L416" i="1" s="1"/>
  <c r="I416" i="1"/>
  <c r="H416" i="1"/>
  <c r="G416" i="1"/>
  <c r="P415" i="1"/>
  <c r="O415" i="1"/>
  <c r="K415" i="1"/>
  <c r="M415" i="1" s="1"/>
  <c r="J415" i="1"/>
  <c r="L415" i="1" s="1"/>
  <c r="I415" i="1"/>
  <c r="H415" i="1"/>
  <c r="G415" i="1"/>
  <c r="P414" i="1"/>
  <c r="O414" i="1"/>
  <c r="K414" i="1"/>
  <c r="M414" i="1" s="1"/>
  <c r="J414" i="1"/>
  <c r="L414" i="1" s="1"/>
  <c r="I414" i="1"/>
  <c r="H414" i="1"/>
  <c r="G414" i="1"/>
  <c r="P413" i="1"/>
  <c r="O413" i="1"/>
  <c r="K413" i="1"/>
  <c r="M413" i="1" s="1"/>
  <c r="J413" i="1"/>
  <c r="L413" i="1" s="1"/>
  <c r="I413" i="1"/>
  <c r="H413" i="1"/>
  <c r="G413" i="1"/>
  <c r="P412" i="1"/>
  <c r="O412" i="1"/>
  <c r="K412" i="1"/>
  <c r="M412" i="1" s="1"/>
  <c r="J412" i="1"/>
  <c r="L412" i="1" s="1"/>
  <c r="I412" i="1"/>
  <c r="H412" i="1"/>
  <c r="G412" i="1"/>
  <c r="P411" i="1"/>
  <c r="O411" i="1"/>
  <c r="K411" i="1"/>
  <c r="M411" i="1" s="1"/>
  <c r="J411" i="1"/>
  <c r="L411" i="1" s="1"/>
  <c r="I411" i="1"/>
  <c r="H411" i="1"/>
  <c r="G411" i="1"/>
  <c r="P410" i="1"/>
  <c r="O410" i="1"/>
  <c r="L410" i="1"/>
  <c r="K410" i="1"/>
  <c r="M410" i="1" s="1"/>
  <c r="J410" i="1"/>
  <c r="I410" i="1"/>
  <c r="H410" i="1"/>
  <c r="G410" i="1"/>
  <c r="P409" i="1"/>
  <c r="O409" i="1"/>
  <c r="M409" i="1"/>
  <c r="K409" i="1"/>
  <c r="J409" i="1"/>
  <c r="L409" i="1" s="1"/>
  <c r="I409" i="1"/>
  <c r="H409" i="1"/>
  <c r="G409" i="1"/>
  <c r="P408" i="1"/>
  <c r="O408" i="1"/>
  <c r="L408" i="1"/>
  <c r="K408" i="1"/>
  <c r="M408" i="1" s="1"/>
  <c r="J408" i="1"/>
  <c r="I408" i="1"/>
  <c r="H408" i="1"/>
  <c r="G408" i="1"/>
  <c r="P407" i="1"/>
  <c r="O407" i="1"/>
  <c r="M407" i="1"/>
  <c r="K407" i="1"/>
  <c r="J407" i="1"/>
  <c r="L407" i="1" s="1"/>
  <c r="I407" i="1"/>
  <c r="H407" i="1"/>
  <c r="G407" i="1"/>
  <c r="P406" i="1"/>
  <c r="O406" i="1"/>
  <c r="K406" i="1"/>
  <c r="M406" i="1" s="1"/>
  <c r="J406" i="1"/>
  <c r="L406" i="1" s="1"/>
  <c r="I406" i="1"/>
  <c r="H406" i="1"/>
  <c r="G406" i="1"/>
  <c r="P405" i="1"/>
  <c r="O405" i="1"/>
  <c r="L405" i="1"/>
  <c r="K405" i="1"/>
  <c r="M405" i="1" s="1"/>
  <c r="J405" i="1"/>
  <c r="I405" i="1"/>
  <c r="H405" i="1"/>
  <c r="G405" i="1"/>
  <c r="P404" i="1"/>
  <c r="O404" i="1"/>
  <c r="K404" i="1"/>
  <c r="M404" i="1" s="1"/>
  <c r="J404" i="1"/>
  <c r="L404" i="1" s="1"/>
  <c r="I404" i="1"/>
  <c r="H404" i="1"/>
  <c r="G404" i="1"/>
  <c r="P403" i="1"/>
  <c r="O403" i="1"/>
  <c r="K403" i="1"/>
  <c r="M403" i="1" s="1"/>
  <c r="J403" i="1"/>
  <c r="L403" i="1" s="1"/>
  <c r="I403" i="1"/>
  <c r="H403" i="1"/>
  <c r="G403" i="1"/>
  <c r="P402" i="1"/>
  <c r="O402" i="1"/>
  <c r="K402" i="1"/>
  <c r="M402" i="1" s="1"/>
  <c r="J402" i="1"/>
  <c r="L402" i="1" s="1"/>
  <c r="I402" i="1"/>
  <c r="H402" i="1"/>
  <c r="G402" i="1"/>
  <c r="P401" i="1"/>
  <c r="O401" i="1"/>
  <c r="K401" i="1"/>
  <c r="M401" i="1" s="1"/>
  <c r="J401" i="1"/>
  <c r="L401" i="1" s="1"/>
  <c r="I401" i="1"/>
  <c r="H401" i="1"/>
  <c r="G401" i="1"/>
  <c r="P400" i="1"/>
  <c r="O400" i="1"/>
  <c r="K400" i="1"/>
  <c r="M400" i="1" s="1"/>
  <c r="J400" i="1"/>
  <c r="L400" i="1" s="1"/>
  <c r="I400" i="1"/>
  <c r="H400" i="1"/>
  <c r="G400" i="1"/>
  <c r="P399" i="1"/>
  <c r="O399" i="1"/>
  <c r="K399" i="1"/>
  <c r="M399" i="1" s="1"/>
  <c r="J399" i="1"/>
  <c r="L399" i="1" s="1"/>
  <c r="I399" i="1"/>
  <c r="H399" i="1"/>
  <c r="G399" i="1"/>
  <c r="P398" i="1"/>
  <c r="O398" i="1"/>
  <c r="K398" i="1"/>
  <c r="M398" i="1" s="1"/>
  <c r="J398" i="1"/>
  <c r="L398" i="1" s="1"/>
  <c r="I398" i="1"/>
  <c r="H398" i="1"/>
  <c r="G398" i="1"/>
  <c r="P397" i="1"/>
  <c r="O397" i="1"/>
  <c r="K397" i="1"/>
  <c r="M397" i="1" s="1"/>
  <c r="J397" i="1"/>
  <c r="L397" i="1" s="1"/>
  <c r="I397" i="1"/>
  <c r="H397" i="1"/>
  <c r="G397" i="1"/>
  <c r="P396" i="1"/>
  <c r="O396" i="1"/>
  <c r="K396" i="1"/>
  <c r="M396" i="1" s="1"/>
  <c r="J396" i="1"/>
  <c r="L396" i="1" s="1"/>
  <c r="I396" i="1"/>
  <c r="H396" i="1"/>
  <c r="G396" i="1"/>
  <c r="P395" i="1"/>
  <c r="O395" i="1"/>
  <c r="K395" i="1"/>
  <c r="M395" i="1" s="1"/>
  <c r="J395" i="1"/>
  <c r="L395" i="1" s="1"/>
  <c r="I395" i="1"/>
  <c r="H395" i="1"/>
  <c r="G395" i="1"/>
  <c r="P394" i="1"/>
  <c r="O394" i="1"/>
  <c r="K394" i="1"/>
  <c r="M394" i="1" s="1"/>
  <c r="J394" i="1"/>
  <c r="L394" i="1" s="1"/>
  <c r="I394" i="1"/>
  <c r="H394" i="1"/>
  <c r="G394" i="1"/>
  <c r="P393" i="1"/>
  <c r="O393" i="1"/>
  <c r="K393" i="1"/>
  <c r="M393" i="1" s="1"/>
  <c r="J393" i="1"/>
  <c r="L393" i="1" s="1"/>
  <c r="I393" i="1"/>
  <c r="H393" i="1"/>
  <c r="G393" i="1"/>
  <c r="P392" i="1"/>
  <c r="O392" i="1"/>
  <c r="K392" i="1"/>
  <c r="M392" i="1" s="1"/>
  <c r="J392" i="1"/>
  <c r="L392" i="1" s="1"/>
  <c r="I392" i="1"/>
  <c r="H392" i="1"/>
  <c r="G392" i="1"/>
  <c r="P391" i="1"/>
  <c r="O391" i="1"/>
  <c r="K391" i="1"/>
  <c r="M391" i="1" s="1"/>
  <c r="J391" i="1"/>
  <c r="L391" i="1" s="1"/>
  <c r="I391" i="1"/>
  <c r="H391" i="1"/>
  <c r="G391" i="1"/>
  <c r="P390" i="1"/>
  <c r="O390" i="1"/>
  <c r="K390" i="1"/>
  <c r="M390" i="1" s="1"/>
  <c r="J390" i="1"/>
  <c r="L390" i="1" s="1"/>
  <c r="I390" i="1"/>
  <c r="H390" i="1"/>
  <c r="G390" i="1"/>
  <c r="P389" i="1"/>
  <c r="O389" i="1"/>
  <c r="K389" i="1"/>
  <c r="M389" i="1" s="1"/>
  <c r="J389" i="1"/>
  <c r="L389" i="1" s="1"/>
  <c r="I389" i="1"/>
  <c r="H389" i="1"/>
  <c r="G389" i="1"/>
  <c r="P388" i="1"/>
  <c r="O388" i="1"/>
  <c r="K388" i="1"/>
  <c r="M388" i="1" s="1"/>
  <c r="J388" i="1"/>
  <c r="L388" i="1" s="1"/>
  <c r="I388" i="1"/>
  <c r="H388" i="1"/>
  <c r="G388" i="1"/>
  <c r="P387" i="1"/>
  <c r="O387" i="1"/>
  <c r="K387" i="1"/>
  <c r="M387" i="1" s="1"/>
  <c r="J387" i="1"/>
  <c r="L387" i="1" s="1"/>
  <c r="I387" i="1"/>
  <c r="H387" i="1"/>
  <c r="G387" i="1"/>
  <c r="P386" i="1"/>
  <c r="O386" i="1"/>
  <c r="K386" i="1"/>
  <c r="M386" i="1" s="1"/>
  <c r="J386" i="1"/>
  <c r="L386" i="1" s="1"/>
  <c r="I386" i="1"/>
  <c r="H386" i="1"/>
  <c r="G386" i="1"/>
  <c r="P385" i="1"/>
  <c r="O385" i="1"/>
  <c r="K385" i="1"/>
  <c r="M385" i="1" s="1"/>
  <c r="J385" i="1"/>
  <c r="L385" i="1" s="1"/>
  <c r="I385" i="1"/>
  <c r="H385" i="1"/>
  <c r="G385" i="1"/>
  <c r="P384" i="1"/>
  <c r="O384" i="1"/>
  <c r="K384" i="1"/>
  <c r="M384" i="1" s="1"/>
  <c r="J384" i="1"/>
  <c r="L384" i="1" s="1"/>
  <c r="I384" i="1"/>
  <c r="H384" i="1"/>
  <c r="G384" i="1"/>
  <c r="P383" i="1"/>
  <c r="O383" i="1"/>
  <c r="K383" i="1"/>
  <c r="M383" i="1" s="1"/>
  <c r="J383" i="1"/>
  <c r="L383" i="1" s="1"/>
  <c r="I383" i="1"/>
  <c r="H383" i="1"/>
  <c r="G383" i="1"/>
  <c r="P382" i="1"/>
  <c r="O382" i="1"/>
  <c r="K382" i="1"/>
  <c r="M382" i="1" s="1"/>
  <c r="J382" i="1"/>
  <c r="L382" i="1" s="1"/>
  <c r="I382" i="1"/>
  <c r="H382" i="1"/>
  <c r="G382" i="1"/>
  <c r="P381" i="1"/>
  <c r="O381" i="1"/>
  <c r="K381" i="1"/>
  <c r="M381" i="1" s="1"/>
  <c r="J381" i="1"/>
  <c r="L381" i="1" s="1"/>
  <c r="I381" i="1"/>
  <c r="H381" i="1"/>
  <c r="G381" i="1"/>
  <c r="P380" i="1"/>
  <c r="O380" i="1"/>
  <c r="K380" i="1"/>
  <c r="M380" i="1" s="1"/>
  <c r="J380" i="1"/>
  <c r="L380" i="1" s="1"/>
  <c r="I380" i="1"/>
  <c r="H380" i="1"/>
  <c r="G380" i="1"/>
  <c r="P379" i="1"/>
  <c r="O379" i="1"/>
  <c r="K379" i="1"/>
  <c r="M379" i="1" s="1"/>
  <c r="J379" i="1"/>
  <c r="L379" i="1" s="1"/>
  <c r="I379" i="1"/>
  <c r="H379" i="1"/>
  <c r="G379" i="1"/>
  <c r="P378" i="1"/>
  <c r="O378" i="1"/>
  <c r="K378" i="1"/>
  <c r="M378" i="1" s="1"/>
  <c r="J378" i="1"/>
  <c r="L378" i="1" s="1"/>
  <c r="I378" i="1"/>
  <c r="H378" i="1"/>
  <c r="G378" i="1"/>
  <c r="P377" i="1"/>
  <c r="O377" i="1"/>
  <c r="K377" i="1"/>
  <c r="M377" i="1" s="1"/>
  <c r="J377" i="1"/>
  <c r="L377" i="1" s="1"/>
  <c r="I377" i="1"/>
  <c r="H377" i="1"/>
  <c r="G377" i="1"/>
  <c r="P376" i="1"/>
  <c r="O376" i="1"/>
  <c r="K376" i="1"/>
  <c r="M376" i="1" s="1"/>
  <c r="J376" i="1"/>
  <c r="L376" i="1" s="1"/>
  <c r="I376" i="1"/>
  <c r="H376" i="1"/>
  <c r="G376" i="1"/>
  <c r="P375" i="1"/>
  <c r="O375" i="1"/>
  <c r="K375" i="1"/>
  <c r="M375" i="1" s="1"/>
  <c r="J375" i="1"/>
  <c r="L375" i="1" s="1"/>
  <c r="I375" i="1"/>
  <c r="H375" i="1"/>
  <c r="G375" i="1"/>
  <c r="P374" i="1"/>
  <c r="O374" i="1"/>
  <c r="K374" i="1"/>
  <c r="M374" i="1" s="1"/>
  <c r="J374" i="1"/>
  <c r="L374" i="1" s="1"/>
  <c r="I374" i="1"/>
  <c r="H374" i="1"/>
  <c r="G374" i="1"/>
  <c r="P373" i="1"/>
  <c r="O373" i="1"/>
  <c r="K373" i="1"/>
  <c r="M373" i="1" s="1"/>
  <c r="J373" i="1"/>
  <c r="L373" i="1" s="1"/>
  <c r="I373" i="1"/>
  <c r="H373" i="1"/>
  <c r="G373" i="1"/>
  <c r="P372" i="1"/>
  <c r="O372" i="1"/>
  <c r="K372" i="1"/>
  <c r="M372" i="1" s="1"/>
  <c r="J372" i="1"/>
  <c r="L372" i="1" s="1"/>
  <c r="I372" i="1"/>
  <c r="H372" i="1"/>
  <c r="G372" i="1"/>
  <c r="P371" i="1"/>
  <c r="O371" i="1"/>
  <c r="K371" i="1"/>
  <c r="M371" i="1" s="1"/>
  <c r="J371" i="1"/>
  <c r="L371" i="1" s="1"/>
  <c r="I371" i="1"/>
  <c r="H371" i="1"/>
  <c r="G371" i="1"/>
  <c r="P370" i="1"/>
  <c r="O370" i="1"/>
  <c r="K370" i="1"/>
  <c r="M370" i="1" s="1"/>
  <c r="J370" i="1"/>
  <c r="L370" i="1" s="1"/>
  <c r="I370" i="1"/>
  <c r="H370" i="1"/>
  <c r="G370" i="1"/>
  <c r="P369" i="1"/>
  <c r="O369" i="1"/>
  <c r="K369" i="1"/>
  <c r="M369" i="1" s="1"/>
  <c r="J369" i="1"/>
  <c r="L369" i="1" s="1"/>
  <c r="I369" i="1"/>
  <c r="H369" i="1"/>
  <c r="G369" i="1"/>
  <c r="P368" i="1"/>
  <c r="O368" i="1"/>
  <c r="K368" i="1"/>
  <c r="M368" i="1" s="1"/>
  <c r="J368" i="1"/>
  <c r="L368" i="1" s="1"/>
  <c r="I368" i="1"/>
  <c r="H368" i="1"/>
  <c r="G368" i="1"/>
  <c r="P367" i="1"/>
  <c r="O367" i="1"/>
  <c r="K367" i="1"/>
  <c r="M367" i="1" s="1"/>
  <c r="J367" i="1"/>
  <c r="L367" i="1" s="1"/>
  <c r="I367" i="1"/>
  <c r="H367" i="1"/>
  <c r="G367" i="1"/>
  <c r="P366" i="1"/>
  <c r="O366" i="1"/>
  <c r="K366" i="1"/>
  <c r="M366" i="1" s="1"/>
  <c r="J366" i="1"/>
  <c r="L366" i="1" s="1"/>
  <c r="I366" i="1"/>
  <c r="H366" i="1"/>
  <c r="G366" i="1"/>
  <c r="P365" i="1"/>
  <c r="O365" i="1"/>
  <c r="K365" i="1"/>
  <c r="M365" i="1" s="1"/>
  <c r="J365" i="1"/>
  <c r="L365" i="1" s="1"/>
  <c r="I365" i="1"/>
  <c r="H365" i="1"/>
  <c r="G365" i="1"/>
  <c r="P364" i="1"/>
  <c r="O364" i="1"/>
  <c r="K364" i="1"/>
  <c r="M364" i="1" s="1"/>
  <c r="J364" i="1"/>
  <c r="L364" i="1" s="1"/>
  <c r="I364" i="1"/>
  <c r="H364" i="1"/>
  <c r="G364" i="1"/>
  <c r="P363" i="1"/>
  <c r="O363" i="1"/>
  <c r="K363" i="1"/>
  <c r="M363" i="1" s="1"/>
  <c r="J363" i="1"/>
  <c r="L363" i="1" s="1"/>
  <c r="I363" i="1"/>
  <c r="H363" i="1"/>
  <c r="G363" i="1"/>
  <c r="P362" i="1"/>
  <c r="O362" i="1"/>
  <c r="K362" i="1"/>
  <c r="M362" i="1" s="1"/>
  <c r="J362" i="1"/>
  <c r="L362" i="1" s="1"/>
  <c r="I362" i="1"/>
  <c r="H362" i="1"/>
  <c r="G362" i="1"/>
  <c r="P361" i="1"/>
  <c r="O361" i="1"/>
  <c r="K361" i="1"/>
  <c r="M361" i="1" s="1"/>
  <c r="J361" i="1"/>
  <c r="L361" i="1" s="1"/>
  <c r="I361" i="1"/>
  <c r="H361" i="1"/>
  <c r="G361" i="1"/>
  <c r="P360" i="1"/>
  <c r="O360" i="1"/>
  <c r="K360" i="1"/>
  <c r="M360" i="1" s="1"/>
  <c r="J360" i="1"/>
  <c r="L360" i="1" s="1"/>
  <c r="I360" i="1"/>
  <c r="H360" i="1"/>
  <c r="G360" i="1"/>
  <c r="P359" i="1"/>
  <c r="O359" i="1"/>
  <c r="K359" i="1"/>
  <c r="M359" i="1" s="1"/>
  <c r="J359" i="1"/>
  <c r="L359" i="1" s="1"/>
  <c r="I359" i="1"/>
  <c r="H359" i="1"/>
  <c r="G359" i="1"/>
  <c r="P358" i="1"/>
  <c r="O358" i="1"/>
  <c r="K358" i="1"/>
  <c r="M358" i="1" s="1"/>
  <c r="J358" i="1"/>
  <c r="L358" i="1" s="1"/>
  <c r="I358" i="1"/>
  <c r="H358" i="1"/>
  <c r="G358" i="1"/>
  <c r="P357" i="1"/>
  <c r="O357" i="1"/>
  <c r="K357" i="1"/>
  <c r="M357" i="1" s="1"/>
  <c r="J357" i="1"/>
  <c r="L357" i="1" s="1"/>
  <c r="I357" i="1"/>
  <c r="H357" i="1"/>
  <c r="G357" i="1"/>
  <c r="P356" i="1"/>
  <c r="O356" i="1"/>
  <c r="M356" i="1"/>
  <c r="K356" i="1"/>
  <c r="J356" i="1"/>
  <c r="L356" i="1" s="1"/>
  <c r="I356" i="1"/>
  <c r="H356" i="1"/>
  <c r="G356" i="1"/>
  <c r="P355" i="1"/>
  <c r="O355" i="1"/>
  <c r="K355" i="1"/>
  <c r="M355" i="1" s="1"/>
  <c r="J355" i="1"/>
  <c r="L355" i="1" s="1"/>
  <c r="I355" i="1"/>
  <c r="H355" i="1"/>
  <c r="G355" i="1"/>
  <c r="P354" i="1"/>
  <c r="O354" i="1"/>
  <c r="L354" i="1"/>
  <c r="K354" i="1"/>
  <c r="M354" i="1" s="1"/>
  <c r="J354" i="1"/>
  <c r="I354" i="1"/>
  <c r="H354" i="1"/>
  <c r="G354" i="1"/>
  <c r="P353" i="1"/>
  <c r="O353" i="1"/>
  <c r="K353" i="1"/>
  <c r="M353" i="1" s="1"/>
  <c r="J353" i="1"/>
  <c r="L353" i="1" s="1"/>
  <c r="I353" i="1"/>
  <c r="H353" i="1"/>
  <c r="G353" i="1"/>
  <c r="P352" i="1"/>
  <c r="O352" i="1"/>
  <c r="L352" i="1"/>
  <c r="K352" i="1"/>
  <c r="M352" i="1" s="1"/>
  <c r="J352" i="1"/>
  <c r="I352" i="1"/>
  <c r="H352" i="1"/>
  <c r="G352" i="1"/>
  <c r="P351" i="1"/>
  <c r="O351" i="1"/>
  <c r="K351" i="1"/>
  <c r="M351" i="1" s="1"/>
  <c r="J351" i="1"/>
  <c r="L351" i="1" s="1"/>
  <c r="I351" i="1"/>
  <c r="H351" i="1"/>
  <c r="G351" i="1"/>
  <c r="P350" i="1"/>
  <c r="O350" i="1"/>
  <c r="K350" i="1"/>
  <c r="M350" i="1" s="1"/>
  <c r="J350" i="1"/>
  <c r="L350" i="1" s="1"/>
  <c r="I350" i="1"/>
  <c r="H350" i="1"/>
  <c r="G350" i="1"/>
  <c r="P349" i="1"/>
  <c r="O349" i="1"/>
  <c r="L349" i="1"/>
  <c r="K349" i="1"/>
  <c r="M349" i="1" s="1"/>
  <c r="J349" i="1"/>
  <c r="I349" i="1"/>
  <c r="H349" i="1"/>
  <c r="G349" i="1"/>
  <c r="P348" i="1"/>
  <c r="O348" i="1"/>
  <c r="K348" i="1"/>
  <c r="M348" i="1" s="1"/>
  <c r="J348" i="1"/>
  <c r="L348" i="1" s="1"/>
  <c r="I348" i="1"/>
  <c r="H348" i="1"/>
  <c r="G348" i="1"/>
  <c r="P347" i="1"/>
  <c r="O347" i="1"/>
  <c r="K347" i="1"/>
  <c r="M347" i="1" s="1"/>
  <c r="J347" i="1"/>
  <c r="L347" i="1" s="1"/>
  <c r="I347" i="1"/>
  <c r="H347" i="1"/>
  <c r="G347" i="1"/>
  <c r="P346" i="1"/>
  <c r="O346" i="1"/>
  <c r="K346" i="1"/>
  <c r="M346" i="1" s="1"/>
  <c r="J346" i="1"/>
  <c r="L346" i="1" s="1"/>
  <c r="I346" i="1"/>
  <c r="H346" i="1"/>
  <c r="G346" i="1"/>
  <c r="P345" i="1"/>
  <c r="O345" i="1"/>
  <c r="K345" i="1"/>
  <c r="M345" i="1" s="1"/>
  <c r="J345" i="1"/>
  <c r="L345" i="1" s="1"/>
  <c r="I345" i="1"/>
  <c r="H345" i="1"/>
  <c r="G345" i="1"/>
  <c r="P344" i="1"/>
  <c r="O344" i="1"/>
  <c r="K344" i="1"/>
  <c r="M344" i="1" s="1"/>
  <c r="J344" i="1"/>
  <c r="L344" i="1" s="1"/>
  <c r="I344" i="1"/>
  <c r="H344" i="1"/>
  <c r="G344" i="1"/>
  <c r="P343" i="1"/>
  <c r="O343" i="1"/>
  <c r="K343" i="1"/>
  <c r="M343" i="1" s="1"/>
  <c r="J343" i="1"/>
  <c r="L343" i="1" s="1"/>
  <c r="I343" i="1"/>
  <c r="H343" i="1"/>
  <c r="G343" i="1"/>
  <c r="P342" i="1"/>
  <c r="O342" i="1"/>
  <c r="K342" i="1"/>
  <c r="M342" i="1" s="1"/>
  <c r="J342" i="1"/>
  <c r="L342" i="1" s="1"/>
  <c r="I342" i="1"/>
  <c r="H342" i="1"/>
  <c r="G342" i="1"/>
  <c r="P341" i="1"/>
  <c r="O341" i="1"/>
  <c r="K341" i="1"/>
  <c r="M341" i="1" s="1"/>
  <c r="J341" i="1"/>
  <c r="L341" i="1" s="1"/>
  <c r="I341" i="1"/>
  <c r="H341" i="1"/>
  <c r="G341" i="1"/>
  <c r="P340" i="1"/>
  <c r="O340" i="1"/>
  <c r="K340" i="1"/>
  <c r="M340" i="1" s="1"/>
  <c r="J340" i="1"/>
  <c r="L340" i="1" s="1"/>
  <c r="I340" i="1"/>
  <c r="H340" i="1"/>
  <c r="G340" i="1"/>
  <c r="P339" i="1"/>
  <c r="O339" i="1"/>
  <c r="K339" i="1"/>
  <c r="M339" i="1" s="1"/>
  <c r="J339" i="1"/>
  <c r="L339" i="1" s="1"/>
  <c r="I339" i="1"/>
  <c r="H339" i="1"/>
  <c r="G339" i="1"/>
  <c r="P338" i="1"/>
  <c r="O338" i="1"/>
  <c r="K338" i="1"/>
  <c r="M338" i="1" s="1"/>
  <c r="J338" i="1"/>
  <c r="L338" i="1" s="1"/>
  <c r="I338" i="1"/>
  <c r="H338" i="1"/>
  <c r="G338" i="1"/>
  <c r="P337" i="1"/>
  <c r="O337" i="1"/>
  <c r="K337" i="1"/>
  <c r="M337" i="1" s="1"/>
  <c r="J337" i="1"/>
  <c r="L337" i="1" s="1"/>
  <c r="I337" i="1"/>
  <c r="H337" i="1"/>
  <c r="G337" i="1"/>
  <c r="P336" i="1"/>
  <c r="O336" i="1"/>
  <c r="K336" i="1"/>
  <c r="M336" i="1" s="1"/>
  <c r="J336" i="1"/>
  <c r="L336" i="1" s="1"/>
  <c r="I336" i="1"/>
  <c r="H336" i="1"/>
  <c r="G336" i="1"/>
  <c r="P335" i="1"/>
  <c r="O335" i="1"/>
  <c r="K335" i="1"/>
  <c r="M335" i="1" s="1"/>
  <c r="J335" i="1"/>
  <c r="L335" i="1" s="1"/>
  <c r="I335" i="1"/>
  <c r="H335" i="1"/>
  <c r="G335" i="1"/>
  <c r="P334" i="1"/>
  <c r="O334" i="1"/>
  <c r="K334" i="1"/>
  <c r="M334" i="1" s="1"/>
  <c r="J334" i="1"/>
  <c r="L334" i="1" s="1"/>
  <c r="I334" i="1"/>
  <c r="H334" i="1"/>
  <c r="G334" i="1"/>
  <c r="P333" i="1"/>
  <c r="O333" i="1"/>
  <c r="K333" i="1"/>
  <c r="M333" i="1" s="1"/>
  <c r="J333" i="1"/>
  <c r="L333" i="1" s="1"/>
  <c r="I333" i="1"/>
  <c r="H333" i="1"/>
  <c r="G333" i="1"/>
  <c r="P332" i="1"/>
  <c r="O332" i="1"/>
  <c r="K332" i="1"/>
  <c r="M332" i="1" s="1"/>
  <c r="J332" i="1"/>
  <c r="L332" i="1" s="1"/>
  <c r="I332" i="1"/>
  <c r="H332" i="1"/>
  <c r="G332" i="1"/>
  <c r="P331" i="1"/>
  <c r="O331" i="1"/>
  <c r="K331" i="1"/>
  <c r="M331" i="1" s="1"/>
  <c r="J331" i="1"/>
  <c r="L331" i="1" s="1"/>
  <c r="I331" i="1"/>
  <c r="H331" i="1"/>
  <c r="G331" i="1"/>
  <c r="P330" i="1"/>
  <c r="O330" i="1"/>
  <c r="K330" i="1"/>
  <c r="M330" i="1" s="1"/>
  <c r="J330" i="1"/>
  <c r="L330" i="1" s="1"/>
  <c r="I330" i="1"/>
  <c r="H330" i="1"/>
  <c r="G330" i="1"/>
  <c r="P329" i="1"/>
  <c r="O329" i="1"/>
  <c r="M329" i="1"/>
  <c r="K329" i="1"/>
  <c r="J329" i="1"/>
  <c r="L329" i="1" s="1"/>
  <c r="I329" i="1"/>
  <c r="H329" i="1"/>
  <c r="G329" i="1"/>
  <c r="P328" i="1"/>
  <c r="O328" i="1"/>
  <c r="K328" i="1"/>
  <c r="M328" i="1" s="1"/>
  <c r="J328" i="1"/>
  <c r="L328" i="1" s="1"/>
  <c r="I328" i="1"/>
  <c r="H328" i="1"/>
  <c r="G328" i="1"/>
  <c r="P327" i="1"/>
  <c r="O327" i="1"/>
  <c r="M327" i="1"/>
  <c r="K327" i="1"/>
  <c r="J327" i="1"/>
  <c r="L327" i="1" s="1"/>
  <c r="I327" i="1"/>
  <c r="H327" i="1"/>
  <c r="G327" i="1"/>
  <c r="P326" i="1"/>
  <c r="O326" i="1"/>
  <c r="K326" i="1"/>
  <c r="M326" i="1" s="1"/>
  <c r="J326" i="1"/>
  <c r="L326" i="1" s="1"/>
  <c r="I326" i="1"/>
  <c r="H326" i="1"/>
  <c r="G326" i="1"/>
  <c r="P325" i="1"/>
  <c r="O325" i="1"/>
  <c r="L325" i="1"/>
  <c r="K325" i="1"/>
  <c r="M325" i="1" s="1"/>
  <c r="J325" i="1"/>
  <c r="I325" i="1"/>
  <c r="H325" i="1"/>
  <c r="G325" i="1"/>
  <c r="P324" i="1"/>
  <c r="O324" i="1"/>
  <c r="M324" i="1"/>
  <c r="K324" i="1"/>
  <c r="J324" i="1"/>
  <c r="L324" i="1" s="1"/>
  <c r="I324" i="1"/>
  <c r="H324" i="1"/>
  <c r="G324" i="1"/>
  <c r="P323" i="1"/>
  <c r="O323" i="1"/>
  <c r="K323" i="1"/>
  <c r="M323" i="1" s="1"/>
  <c r="J323" i="1"/>
  <c r="L323" i="1" s="1"/>
  <c r="I323" i="1"/>
  <c r="H323" i="1"/>
  <c r="G323" i="1"/>
  <c r="P322" i="1"/>
  <c r="O322" i="1"/>
  <c r="K322" i="1"/>
  <c r="M322" i="1" s="1"/>
  <c r="J322" i="1"/>
  <c r="L322" i="1" s="1"/>
  <c r="I322" i="1"/>
  <c r="H322" i="1"/>
  <c r="G322" i="1"/>
  <c r="P321" i="1"/>
  <c r="O321" i="1"/>
  <c r="K321" i="1"/>
  <c r="M321" i="1" s="1"/>
  <c r="J321" i="1"/>
  <c r="L321" i="1" s="1"/>
  <c r="I321" i="1"/>
  <c r="H321" i="1"/>
  <c r="G321" i="1"/>
  <c r="P320" i="1"/>
  <c r="O320" i="1"/>
  <c r="K320" i="1"/>
  <c r="M320" i="1" s="1"/>
  <c r="J320" i="1"/>
  <c r="L320" i="1" s="1"/>
  <c r="I320" i="1"/>
  <c r="H320" i="1"/>
  <c r="G320" i="1"/>
  <c r="P319" i="1"/>
  <c r="O319" i="1"/>
  <c r="K319" i="1"/>
  <c r="M319" i="1" s="1"/>
  <c r="J319" i="1"/>
  <c r="L319" i="1" s="1"/>
  <c r="I319" i="1"/>
  <c r="H319" i="1"/>
  <c r="G319" i="1"/>
  <c r="P318" i="1"/>
  <c r="O318" i="1"/>
  <c r="K318" i="1"/>
  <c r="M318" i="1" s="1"/>
  <c r="J318" i="1"/>
  <c r="L318" i="1" s="1"/>
  <c r="I318" i="1"/>
  <c r="H318" i="1"/>
  <c r="G318" i="1"/>
  <c r="P317" i="1"/>
  <c r="O317" i="1"/>
  <c r="K317" i="1"/>
  <c r="M317" i="1" s="1"/>
  <c r="J317" i="1"/>
  <c r="L317" i="1" s="1"/>
  <c r="I317" i="1"/>
  <c r="H317" i="1"/>
  <c r="G317" i="1"/>
  <c r="P316" i="1"/>
  <c r="O316" i="1"/>
  <c r="K316" i="1"/>
  <c r="M316" i="1" s="1"/>
  <c r="J316" i="1"/>
  <c r="L316" i="1" s="1"/>
  <c r="I316" i="1"/>
  <c r="H316" i="1"/>
  <c r="G316" i="1"/>
  <c r="P315" i="1"/>
  <c r="O315" i="1"/>
  <c r="K315" i="1"/>
  <c r="M315" i="1" s="1"/>
  <c r="J315" i="1"/>
  <c r="L315" i="1" s="1"/>
  <c r="I315" i="1"/>
  <c r="H315" i="1"/>
  <c r="G315" i="1"/>
  <c r="P314" i="1"/>
  <c r="O314" i="1"/>
  <c r="K314" i="1"/>
  <c r="M314" i="1" s="1"/>
  <c r="J314" i="1"/>
  <c r="L314" i="1" s="1"/>
  <c r="I314" i="1"/>
  <c r="H314" i="1"/>
  <c r="G314" i="1"/>
  <c r="P313" i="1"/>
  <c r="O313" i="1"/>
  <c r="K313" i="1"/>
  <c r="M313" i="1" s="1"/>
  <c r="J313" i="1"/>
  <c r="L313" i="1" s="1"/>
  <c r="I313" i="1"/>
  <c r="H313" i="1"/>
  <c r="G313" i="1"/>
  <c r="P312" i="1"/>
  <c r="O312" i="1"/>
  <c r="K312" i="1"/>
  <c r="M312" i="1" s="1"/>
  <c r="J312" i="1"/>
  <c r="L312" i="1" s="1"/>
  <c r="I312" i="1"/>
  <c r="H312" i="1"/>
  <c r="G312" i="1"/>
  <c r="P311" i="1"/>
  <c r="O311" i="1"/>
  <c r="L311" i="1"/>
  <c r="K311" i="1"/>
  <c r="M311" i="1" s="1"/>
  <c r="J311" i="1"/>
  <c r="I311" i="1"/>
  <c r="H311" i="1"/>
  <c r="G311" i="1"/>
  <c r="P310" i="1"/>
  <c r="O310" i="1"/>
  <c r="K310" i="1"/>
  <c r="M310" i="1" s="1"/>
  <c r="J310" i="1"/>
  <c r="L310" i="1" s="1"/>
  <c r="I310" i="1"/>
  <c r="H310" i="1"/>
  <c r="G310" i="1"/>
  <c r="P309" i="1"/>
  <c r="O309" i="1"/>
  <c r="L309" i="1"/>
  <c r="K309" i="1"/>
  <c r="M309" i="1" s="1"/>
  <c r="J309" i="1"/>
  <c r="I309" i="1"/>
  <c r="H309" i="1"/>
  <c r="G309" i="1"/>
  <c r="P308" i="1"/>
  <c r="O308" i="1"/>
  <c r="K308" i="1"/>
  <c r="M308" i="1" s="1"/>
  <c r="J308" i="1"/>
  <c r="L308" i="1" s="1"/>
  <c r="I308" i="1"/>
  <c r="H308" i="1"/>
  <c r="G308" i="1"/>
  <c r="P307" i="1"/>
  <c r="O307" i="1"/>
  <c r="K307" i="1"/>
  <c r="M307" i="1" s="1"/>
  <c r="J307" i="1"/>
  <c r="L307" i="1" s="1"/>
  <c r="I307" i="1"/>
  <c r="H307" i="1"/>
  <c r="G307" i="1"/>
  <c r="P306" i="1"/>
  <c r="O306" i="1"/>
  <c r="K306" i="1"/>
  <c r="M306" i="1" s="1"/>
  <c r="J306" i="1"/>
  <c r="L306" i="1" s="1"/>
  <c r="I306" i="1"/>
  <c r="H306" i="1"/>
  <c r="G306" i="1"/>
  <c r="P305" i="1"/>
  <c r="O305" i="1"/>
  <c r="K305" i="1"/>
  <c r="M305" i="1" s="1"/>
  <c r="J305" i="1"/>
  <c r="L305" i="1" s="1"/>
  <c r="I305" i="1"/>
  <c r="H305" i="1"/>
  <c r="G305" i="1"/>
  <c r="P304" i="1"/>
  <c r="O304" i="1"/>
  <c r="K304" i="1"/>
  <c r="M304" i="1" s="1"/>
  <c r="J304" i="1"/>
  <c r="L304" i="1" s="1"/>
  <c r="I304" i="1"/>
  <c r="H304" i="1"/>
  <c r="G304" i="1"/>
  <c r="P303" i="1"/>
  <c r="O303" i="1"/>
  <c r="K303" i="1"/>
  <c r="M303" i="1" s="1"/>
  <c r="J303" i="1"/>
  <c r="L303" i="1" s="1"/>
  <c r="I303" i="1"/>
  <c r="H303" i="1"/>
  <c r="G303" i="1"/>
  <c r="P302" i="1"/>
  <c r="O302" i="1"/>
  <c r="K302" i="1"/>
  <c r="M302" i="1" s="1"/>
  <c r="J302" i="1"/>
  <c r="L302" i="1" s="1"/>
  <c r="I302" i="1"/>
  <c r="H302" i="1"/>
  <c r="G302" i="1"/>
  <c r="P301" i="1"/>
  <c r="O301" i="1"/>
  <c r="K301" i="1"/>
  <c r="M301" i="1" s="1"/>
  <c r="J301" i="1"/>
  <c r="L301" i="1" s="1"/>
  <c r="I301" i="1"/>
  <c r="H301" i="1"/>
  <c r="G301" i="1"/>
  <c r="P300" i="1"/>
  <c r="O300" i="1"/>
  <c r="L300" i="1"/>
  <c r="K300" i="1"/>
  <c r="M300" i="1" s="1"/>
  <c r="J300" i="1"/>
  <c r="I300" i="1"/>
  <c r="H300" i="1"/>
  <c r="G300" i="1"/>
  <c r="P299" i="1"/>
  <c r="O299" i="1"/>
  <c r="K299" i="1"/>
  <c r="M299" i="1" s="1"/>
  <c r="J299" i="1"/>
  <c r="L299" i="1" s="1"/>
  <c r="I299" i="1"/>
  <c r="H299" i="1"/>
  <c r="G299" i="1"/>
  <c r="P298" i="1"/>
  <c r="O298" i="1"/>
  <c r="L298" i="1"/>
  <c r="K298" i="1"/>
  <c r="M298" i="1" s="1"/>
  <c r="J298" i="1"/>
  <c r="I298" i="1"/>
  <c r="H298" i="1"/>
  <c r="G298" i="1"/>
  <c r="P297" i="1"/>
  <c r="O297" i="1"/>
  <c r="K297" i="1"/>
  <c r="M297" i="1" s="1"/>
  <c r="J297" i="1"/>
  <c r="L297" i="1" s="1"/>
  <c r="I297" i="1"/>
  <c r="H297" i="1"/>
  <c r="G297" i="1"/>
  <c r="P296" i="1"/>
  <c r="O296" i="1"/>
  <c r="K296" i="1"/>
  <c r="M296" i="1" s="1"/>
  <c r="J296" i="1"/>
  <c r="L296" i="1" s="1"/>
  <c r="I296" i="1"/>
  <c r="H296" i="1"/>
  <c r="G296" i="1"/>
  <c r="P295" i="1"/>
  <c r="O295" i="1"/>
  <c r="K295" i="1"/>
  <c r="M295" i="1" s="1"/>
  <c r="J295" i="1"/>
  <c r="L295" i="1" s="1"/>
  <c r="I295" i="1"/>
  <c r="H295" i="1"/>
  <c r="G295" i="1"/>
  <c r="P294" i="1"/>
  <c r="O294" i="1"/>
  <c r="L294" i="1"/>
  <c r="K294" i="1"/>
  <c r="M294" i="1" s="1"/>
  <c r="J294" i="1"/>
  <c r="I294" i="1"/>
  <c r="H294" i="1"/>
  <c r="G294" i="1"/>
  <c r="P293" i="1"/>
  <c r="O293" i="1"/>
  <c r="K293" i="1"/>
  <c r="M293" i="1" s="1"/>
  <c r="J293" i="1"/>
  <c r="L293" i="1" s="1"/>
  <c r="I293" i="1"/>
  <c r="H293" i="1"/>
  <c r="G293" i="1"/>
  <c r="P292" i="1"/>
  <c r="O292" i="1"/>
  <c r="K292" i="1"/>
  <c r="M292" i="1" s="1"/>
  <c r="J292" i="1"/>
  <c r="L292" i="1" s="1"/>
  <c r="I292" i="1"/>
  <c r="H292" i="1"/>
  <c r="G292" i="1"/>
  <c r="P291" i="1"/>
  <c r="O291" i="1"/>
  <c r="K291" i="1"/>
  <c r="M291" i="1" s="1"/>
  <c r="J291" i="1"/>
  <c r="L291" i="1" s="1"/>
  <c r="I291" i="1"/>
  <c r="H291" i="1"/>
  <c r="G291" i="1"/>
  <c r="P290" i="1"/>
  <c r="O290" i="1"/>
  <c r="L290" i="1"/>
  <c r="K290" i="1"/>
  <c r="M290" i="1" s="1"/>
  <c r="J290" i="1"/>
  <c r="I290" i="1"/>
  <c r="H290" i="1"/>
  <c r="G290" i="1"/>
  <c r="P289" i="1"/>
  <c r="O289" i="1"/>
  <c r="K289" i="1"/>
  <c r="M289" i="1" s="1"/>
  <c r="J289" i="1"/>
  <c r="L289" i="1" s="1"/>
  <c r="I289" i="1"/>
  <c r="H289" i="1"/>
  <c r="G289" i="1"/>
  <c r="P288" i="1"/>
  <c r="O288" i="1"/>
  <c r="K288" i="1"/>
  <c r="M288" i="1" s="1"/>
  <c r="J288" i="1"/>
  <c r="L288" i="1" s="1"/>
  <c r="I288" i="1"/>
  <c r="H288" i="1"/>
  <c r="G288" i="1"/>
  <c r="P287" i="1"/>
  <c r="O287" i="1"/>
  <c r="K287" i="1"/>
  <c r="M287" i="1" s="1"/>
  <c r="J287" i="1"/>
  <c r="L287" i="1" s="1"/>
  <c r="I287" i="1"/>
  <c r="H287" i="1"/>
  <c r="G287" i="1"/>
  <c r="P286" i="1"/>
  <c r="O286" i="1"/>
  <c r="L286" i="1"/>
  <c r="K286" i="1"/>
  <c r="M286" i="1" s="1"/>
  <c r="J286" i="1"/>
  <c r="I286" i="1"/>
  <c r="H286" i="1"/>
  <c r="G286" i="1"/>
  <c r="P285" i="1"/>
  <c r="O285" i="1"/>
  <c r="K285" i="1"/>
  <c r="M285" i="1" s="1"/>
  <c r="J285" i="1"/>
  <c r="L285" i="1" s="1"/>
  <c r="I285" i="1"/>
  <c r="H285" i="1"/>
  <c r="G285" i="1"/>
  <c r="P284" i="1"/>
  <c r="O284" i="1"/>
  <c r="K284" i="1"/>
  <c r="M284" i="1" s="1"/>
  <c r="J284" i="1"/>
  <c r="L284" i="1" s="1"/>
  <c r="I284" i="1"/>
  <c r="H284" i="1"/>
  <c r="G284" i="1"/>
  <c r="P283" i="1"/>
  <c r="O283" i="1"/>
  <c r="K283" i="1"/>
  <c r="M283" i="1" s="1"/>
  <c r="J283" i="1"/>
  <c r="L283" i="1" s="1"/>
  <c r="I283" i="1"/>
  <c r="H283" i="1"/>
  <c r="G283" i="1"/>
  <c r="P282" i="1"/>
  <c r="O282" i="1"/>
  <c r="L282" i="1"/>
  <c r="K282" i="1"/>
  <c r="M282" i="1" s="1"/>
  <c r="J282" i="1"/>
  <c r="I282" i="1"/>
  <c r="H282" i="1"/>
  <c r="G282" i="1"/>
  <c r="P281" i="1"/>
  <c r="O281" i="1"/>
  <c r="K281" i="1"/>
  <c r="M281" i="1" s="1"/>
  <c r="J281" i="1"/>
  <c r="L281" i="1" s="1"/>
  <c r="I281" i="1"/>
  <c r="H281" i="1"/>
  <c r="G281" i="1"/>
  <c r="P280" i="1"/>
  <c r="O280" i="1"/>
  <c r="K280" i="1"/>
  <c r="M280" i="1" s="1"/>
  <c r="J280" i="1"/>
  <c r="L280" i="1" s="1"/>
  <c r="I280" i="1"/>
  <c r="H280" i="1"/>
  <c r="G280" i="1"/>
  <c r="P279" i="1"/>
  <c r="O279" i="1"/>
  <c r="K279" i="1"/>
  <c r="M279" i="1" s="1"/>
  <c r="J279" i="1"/>
  <c r="L279" i="1" s="1"/>
  <c r="I279" i="1"/>
  <c r="H279" i="1"/>
  <c r="G279" i="1"/>
  <c r="P278" i="1"/>
  <c r="O278" i="1"/>
  <c r="L278" i="1"/>
  <c r="K278" i="1"/>
  <c r="M278" i="1" s="1"/>
  <c r="J278" i="1"/>
  <c r="I278" i="1"/>
  <c r="H278" i="1"/>
  <c r="G278" i="1"/>
  <c r="P277" i="1"/>
  <c r="O277" i="1"/>
  <c r="K277" i="1"/>
  <c r="M277" i="1" s="1"/>
  <c r="J277" i="1"/>
  <c r="L277" i="1" s="1"/>
  <c r="I277" i="1"/>
  <c r="H277" i="1"/>
  <c r="G277" i="1"/>
  <c r="P276" i="1"/>
  <c r="O276" i="1"/>
  <c r="K276" i="1"/>
  <c r="M276" i="1" s="1"/>
  <c r="J276" i="1"/>
  <c r="L276" i="1" s="1"/>
  <c r="I276" i="1"/>
  <c r="H276" i="1"/>
  <c r="G276" i="1"/>
  <c r="P275" i="1"/>
  <c r="O275" i="1"/>
  <c r="K275" i="1"/>
  <c r="M275" i="1" s="1"/>
  <c r="J275" i="1"/>
  <c r="L275" i="1" s="1"/>
  <c r="I275" i="1"/>
  <c r="H275" i="1"/>
  <c r="G275" i="1"/>
  <c r="P274" i="1"/>
  <c r="O274" i="1"/>
  <c r="L274" i="1"/>
  <c r="K274" i="1"/>
  <c r="M274" i="1" s="1"/>
  <c r="J274" i="1"/>
  <c r="I274" i="1"/>
  <c r="H274" i="1"/>
  <c r="G274" i="1"/>
  <c r="P273" i="1"/>
  <c r="O273" i="1"/>
  <c r="K273" i="1"/>
  <c r="M273" i="1" s="1"/>
  <c r="J273" i="1"/>
  <c r="L273" i="1" s="1"/>
  <c r="I273" i="1"/>
  <c r="H273" i="1"/>
  <c r="G273" i="1"/>
  <c r="P272" i="1"/>
  <c r="O272" i="1"/>
  <c r="K272" i="1"/>
  <c r="M272" i="1" s="1"/>
  <c r="J272" i="1"/>
  <c r="L272" i="1" s="1"/>
  <c r="I272" i="1"/>
  <c r="H272" i="1"/>
  <c r="G272" i="1"/>
  <c r="P271" i="1"/>
  <c r="O271" i="1"/>
  <c r="K271" i="1"/>
  <c r="M271" i="1" s="1"/>
  <c r="J271" i="1"/>
  <c r="L271" i="1" s="1"/>
  <c r="I271" i="1"/>
  <c r="H271" i="1"/>
  <c r="G271" i="1"/>
  <c r="P270" i="1"/>
  <c r="O270" i="1"/>
  <c r="L270" i="1"/>
  <c r="K270" i="1"/>
  <c r="M270" i="1" s="1"/>
  <c r="J270" i="1"/>
  <c r="I270" i="1"/>
  <c r="H270" i="1"/>
  <c r="G270" i="1"/>
  <c r="P269" i="1"/>
  <c r="O269" i="1"/>
  <c r="K269" i="1"/>
  <c r="M269" i="1" s="1"/>
  <c r="J269" i="1"/>
  <c r="L269" i="1" s="1"/>
  <c r="I269" i="1"/>
  <c r="H269" i="1"/>
  <c r="G269" i="1"/>
  <c r="P268" i="1"/>
  <c r="O268" i="1"/>
  <c r="K268" i="1"/>
  <c r="M268" i="1" s="1"/>
  <c r="J268" i="1"/>
  <c r="L268" i="1" s="1"/>
  <c r="I268" i="1"/>
  <c r="H268" i="1"/>
  <c r="G268" i="1"/>
  <c r="P267" i="1"/>
  <c r="O267" i="1"/>
  <c r="K267" i="1"/>
  <c r="M267" i="1" s="1"/>
  <c r="J267" i="1"/>
  <c r="L267" i="1" s="1"/>
  <c r="I267" i="1"/>
  <c r="H267" i="1"/>
  <c r="G267" i="1"/>
  <c r="P266" i="1"/>
  <c r="O266" i="1"/>
  <c r="L266" i="1"/>
  <c r="K266" i="1"/>
  <c r="M266" i="1" s="1"/>
  <c r="J266" i="1"/>
  <c r="I266" i="1"/>
  <c r="H266" i="1"/>
  <c r="G266" i="1"/>
  <c r="P265" i="1"/>
  <c r="O265" i="1"/>
  <c r="K265" i="1"/>
  <c r="M265" i="1" s="1"/>
  <c r="J265" i="1"/>
  <c r="L265" i="1" s="1"/>
  <c r="I265" i="1"/>
  <c r="H265" i="1"/>
  <c r="G265" i="1"/>
  <c r="P264" i="1"/>
  <c r="O264" i="1"/>
  <c r="K264" i="1"/>
  <c r="M264" i="1" s="1"/>
  <c r="J264" i="1"/>
  <c r="L264" i="1" s="1"/>
  <c r="I264" i="1"/>
  <c r="H264" i="1"/>
  <c r="G264" i="1"/>
  <c r="P263" i="1"/>
  <c r="O263" i="1"/>
  <c r="K263" i="1"/>
  <c r="M263" i="1" s="1"/>
  <c r="J263" i="1"/>
  <c r="L263" i="1" s="1"/>
  <c r="I263" i="1"/>
  <c r="H263" i="1"/>
  <c r="G263" i="1"/>
  <c r="P262" i="1"/>
  <c r="O262" i="1"/>
  <c r="L262" i="1"/>
  <c r="K262" i="1"/>
  <c r="M262" i="1" s="1"/>
  <c r="J262" i="1"/>
  <c r="I262" i="1"/>
  <c r="H262" i="1"/>
  <c r="G262" i="1"/>
  <c r="P261" i="1"/>
  <c r="O261" i="1"/>
  <c r="K261" i="1"/>
  <c r="M261" i="1" s="1"/>
  <c r="J261" i="1"/>
  <c r="L261" i="1" s="1"/>
  <c r="I261" i="1"/>
  <c r="H261" i="1"/>
  <c r="G261" i="1"/>
  <c r="P260" i="1"/>
  <c r="O260" i="1"/>
  <c r="K260" i="1"/>
  <c r="M260" i="1" s="1"/>
  <c r="J260" i="1"/>
  <c r="L260" i="1" s="1"/>
  <c r="I260" i="1"/>
  <c r="H260" i="1"/>
  <c r="G260" i="1"/>
  <c r="P259" i="1"/>
  <c r="O259" i="1"/>
  <c r="K259" i="1"/>
  <c r="M259" i="1" s="1"/>
  <c r="J259" i="1"/>
  <c r="L259" i="1" s="1"/>
  <c r="I259" i="1"/>
  <c r="H259" i="1"/>
  <c r="G259" i="1"/>
  <c r="P258" i="1"/>
  <c r="O258" i="1"/>
  <c r="L258" i="1"/>
  <c r="K258" i="1"/>
  <c r="M258" i="1" s="1"/>
  <c r="J258" i="1"/>
  <c r="I258" i="1"/>
  <c r="H258" i="1"/>
  <c r="G258" i="1"/>
  <c r="P257" i="1"/>
  <c r="O257" i="1"/>
  <c r="K257" i="1"/>
  <c r="M257" i="1" s="1"/>
  <c r="J257" i="1"/>
  <c r="L257" i="1" s="1"/>
  <c r="I257" i="1"/>
  <c r="H257" i="1"/>
  <c r="G257" i="1"/>
  <c r="P256" i="1"/>
  <c r="O256" i="1"/>
  <c r="K256" i="1"/>
  <c r="M256" i="1" s="1"/>
  <c r="J256" i="1"/>
  <c r="L256" i="1" s="1"/>
  <c r="I256" i="1"/>
  <c r="H256" i="1"/>
  <c r="G256" i="1"/>
  <c r="P255" i="1"/>
  <c r="O255" i="1"/>
  <c r="K255" i="1"/>
  <c r="M255" i="1" s="1"/>
  <c r="J255" i="1"/>
  <c r="L255" i="1" s="1"/>
  <c r="I255" i="1"/>
  <c r="H255" i="1"/>
  <c r="G255" i="1"/>
  <c r="P254" i="1"/>
  <c r="O254" i="1"/>
  <c r="L254" i="1"/>
  <c r="K254" i="1"/>
  <c r="M254" i="1" s="1"/>
  <c r="J254" i="1"/>
  <c r="I254" i="1"/>
  <c r="H254" i="1"/>
  <c r="G254" i="1"/>
  <c r="P253" i="1"/>
  <c r="O253" i="1"/>
  <c r="K253" i="1"/>
  <c r="M253" i="1" s="1"/>
  <c r="J253" i="1"/>
  <c r="L253" i="1" s="1"/>
  <c r="I253" i="1"/>
  <c r="H253" i="1"/>
  <c r="G253" i="1"/>
  <c r="P252" i="1"/>
  <c r="O252" i="1"/>
  <c r="K252" i="1"/>
  <c r="M252" i="1" s="1"/>
  <c r="J252" i="1"/>
  <c r="L252" i="1" s="1"/>
  <c r="I252" i="1"/>
  <c r="H252" i="1"/>
  <c r="G252" i="1"/>
  <c r="P251" i="1"/>
  <c r="O251" i="1"/>
  <c r="K251" i="1"/>
  <c r="M251" i="1" s="1"/>
  <c r="J251" i="1"/>
  <c r="L251" i="1" s="1"/>
  <c r="I251" i="1"/>
  <c r="H251" i="1"/>
  <c r="G251" i="1"/>
  <c r="P250" i="1"/>
  <c r="O250" i="1"/>
  <c r="L250" i="1"/>
  <c r="K250" i="1"/>
  <c r="M250" i="1" s="1"/>
  <c r="J250" i="1"/>
  <c r="I250" i="1"/>
  <c r="H250" i="1"/>
  <c r="G250" i="1"/>
  <c r="P249" i="1"/>
  <c r="O249" i="1"/>
  <c r="K249" i="1"/>
  <c r="M249" i="1" s="1"/>
  <c r="J249" i="1"/>
  <c r="L249" i="1" s="1"/>
  <c r="I249" i="1"/>
  <c r="H249" i="1"/>
  <c r="G249" i="1"/>
  <c r="P248" i="1"/>
  <c r="O248" i="1"/>
  <c r="K248" i="1"/>
  <c r="M248" i="1" s="1"/>
  <c r="J248" i="1"/>
  <c r="L248" i="1" s="1"/>
  <c r="I248" i="1"/>
  <c r="H248" i="1"/>
  <c r="G248" i="1"/>
  <c r="P247" i="1"/>
  <c r="O247" i="1"/>
  <c r="K247" i="1"/>
  <c r="M247" i="1" s="1"/>
  <c r="J247" i="1"/>
  <c r="L247" i="1" s="1"/>
  <c r="I247" i="1"/>
  <c r="H247" i="1"/>
  <c r="G247" i="1"/>
  <c r="P246" i="1"/>
  <c r="O246" i="1"/>
  <c r="L246" i="1"/>
  <c r="K246" i="1"/>
  <c r="M246" i="1" s="1"/>
  <c r="J246" i="1"/>
  <c r="I246" i="1"/>
  <c r="H246" i="1"/>
  <c r="G246" i="1"/>
  <c r="P245" i="1"/>
  <c r="O245" i="1"/>
  <c r="K245" i="1"/>
  <c r="M245" i="1" s="1"/>
  <c r="J245" i="1"/>
  <c r="L245" i="1" s="1"/>
  <c r="I245" i="1"/>
  <c r="H245" i="1"/>
  <c r="G245" i="1"/>
  <c r="P244" i="1"/>
  <c r="O244" i="1"/>
  <c r="K244" i="1"/>
  <c r="M244" i="1" s="1"/>
  <c r="J244" i="1"/>
  <c r="L244" i="1" s="1"/>
  <c r="I244" i="1"/>
  <c r="H244" i="1"/>
  <c r="G244" i="1"/>
  <c r="P243" i="1"/>
  <c r="O243" i="1"/>
  <c r="K243" i="1"/>
  <c r="M243" i="1" s="1"/>
  <c r="J243" i="1"/>
  <c r="L243" i="1" s="1"/>
  <c r="I243" i="1"/>
  <c r="H243" i="1"/>
  <c r="G243" i="1"/>
  <c r="P242" i="1"/>
  <c r="O242" i="1"/>
  <c r="L242" i="1"/>
  <c r="K242" i="1"/>
  <c r="M242" i="1" s="1"/>
  <c r="J242" i="1"/>
  <c r="I242" i="1"/>
  <c r="H242" i="1"/>
  <c r="G242" i="1"/>
  <c r="P241" i="1"/>
  <c r="O241" i="1"/>
  <c r="K241" i="1"/>
  <c r="M241" i="1" s="1"/>
  <c r="J241" i="1"/>
  <c r="L241" i="1" s="1"/>
  <c r="I241" i="1"/>
  <c r="H241" i="1"/>
  <c r="G241" i="1"/>
  <c r="P240" i="1"/>
  <c r="O240" i="1"/>
  <c r="K240" i="1"/>
  <c r="M240" i="1" s="1"/>
  <c r="J240" i="1"/>
  <c r="L240" i="1" s="1"/>
  <c r="I240" i="1"/>
  <c r="H240" i="1"/>
  <c r="G240" i="1"/>
  <c r="P239" i="1"/>
  <c r="O239" i="1"/>
  <c r="K239" i="1"/>
  <c r="M239" i="1" s="1"/>
  <c r="J239" i="1"/>
  <c r="L239" i="1" s="1"/>
  <c r="I239" i="1"/>
  <c r="H239" i="1"/>
  <c r="G239" i="1"/>
  <c r="P238" i="1"/>
  <c r="O238" i="1"/>
  <c r="L238" i="1"/>
  <c r="K238" i="1"/>
  <c r="M238" i="1" s="1"/>
  <c r="J238" i="1"/>
  <c r="I238" i="1"/>
  <c r="H238" i="1"/>
  <c r="G238" i="1"/>
  <c r="P237" i="1"/>
  <c r="O237" i="1"/>
  <c r="K237" i="1"/>
  <c r="M237" i="1" s="1"/>
  <c r="J237" i="1"/>
  <c r="L237" i="1" s="1"/>
  <c r="I237" i="1"/>
  <c r="H237" i="1"/>
  <c r="G237" i="1"/>
  <c r="P236" i="1"/>
  <c r="O236" i="1"/>
  <c r="K236" i="1"/>
  <c r="M236" i="1" s="1"/>
  <c r="J236" i="1"/>
  <c r="L236" i="1" s="1"/>
  <c r="I236" i="1"/>
  <c r="H236" i="1"/>
  <c r="G236" i="1"/>
  <c r="P235" i="1"/>
  <c r="O235" i="1"/>
  <c r="K235" i="1"/>
  <c r="M235" i="1" s="1"/>
  <c r="J235" i="1"/>
  <c r="L235" i="1" s="1"/>
  <c r="I235" i="1"/>
  <c r="H235" i="1"/>
  <c r="G235" i="1"/>
  <c r="P234" i="1"/>
  <c r="O234" i="1"/>
  <c r="L234" i="1"/>
  <c r="K234" i="1"/>
  <c r="M234" i="1" s="1"/>
  <c r="J234" i="1"/>
  <c r="I234" i="1"/>
  <c r="H234" i="1"/>
  <c r="G234" i="1"/>
  <c r="P233" i="1"/>
  <c r="O233" i="1"/>
  <c r="K233" i="1"/>
  <c r="M233" i="1" s="1"/>
  <c r="J233" i="1"/>
  <c r="L233" i="1" s="1"/>
  <c r="I233" i="1"/>
  <c r="H233" i="1"/>
  <c r="G233" i="1"/>
  <c r="P232" i="1"/>
  <c r="O232" i="1"/>
  <c r="K232" i="1"/>
  <c r="M232" i="1" s="1"/>
  <c r="J232" i="1"/>
  <c r="L232" i="1" s="1"/>
  <c r="I232" i="1"/>
  <c r="H232" i="1"/>
  <c r="G232" i="1"/>
  <c r="P231" i="1"/>
  <c r="O231" i="1"/>
  <c r="K231" i="1"/>
  <c r="M231" i="1" s="1"/>
  <c r="J231" i="1"/>
  <c r="L231" i="1" s="1"/>
  <c r="I231" i="1"/>
  <c r="H231" i="1"/>
  <c r="G231" i="1"/>
  <c r="P230" i="1"/>
  <c r="O230" i="1"/>
  <c r="L230" i="1"/>
  <c r="K230" i="1"/>
  <c r="M230" i="1" s="1"/>
  <c r="J230" i="1"/>
  <c r="I230" i="1"/>
  <c r="H230" i="1"/>
  <c r="G230" i="1"/>
  <c r="P229" i="1"/>
  <c r="O229" i="1"/>
  <c r="K229" i="1"/>
  <c r="M229" i="1" s="1"/>
  <c r="J229" i="1"/>
  <c r="L229" i="1" s="1"/>
  <c r="I229" i="1"/>
  <c r="H229" i="1"/>
  <c r="G229" i="1"/>
  <c r="P228" i="1"/>
  <c r="O228" i="1"/>
  <c r="K228" i="1"/>
  <c r="M228" i="1" s="1"/>
  <c r="J228" i="1"/>
  <c r="L228" i="1" s="1"/>
  <c r="I228" i="1"/>
  <c r="H228" i="1"/>
  <c r="G228" i="1"/>
  <c r="P227" i="1"/>
  <c r="O227" i="1"/>
  <c r="K227" i="1"/>
  <c r="M227" i="1" s="1"/>
  <c r="J227" i="1"/>
  <c r="L227" i="1" s="1"/>
  <c r="I227" i="1"/>
  <c r="H227" i="1"/>
  <c r="G227" i="1"/>
  <c r="P226" i="1"/>
  <c r="O226" i="1"/>
  <c r="L226" i="1"/>
  <c r="K226" i="1"/>
  <c r="M226" i="1" s="1"/>
  <c r="J226" i="1"/>
  <c r="I226" i="1"/>
  <c r="H226" i="1"/>
  <c r="G226" i="1"/>
  <c r="P225" i="1"/>
  <c r="O225" i="1"/>
  <c r="K225" i="1"/>
  <c r="M225" i="1" s="1"/>
  <c r="J225" i="1"/>
  <c r="L225" i="1" s="1"/>
  <c r="I225" i="1"/>
  <c r="H225" i="1"/>
  <c r="G225" i="1"/>
  <c r="P224" i="1"/>
  <c r="O224" i="1"/>
  <c r="K224" i="1"/>
  <c r="M224" i="1" s="1"/>
  <c r="J224" i="1"/>
  <c r="L224" i="1" s="1"/>
  <c r="I224" i="1"/>
  <c r="H224" i="1"/>
  <c r="G224" i="1"/>
  <c r="P223" i="1"/>
  <c r="O223" i="1"/>
  <c r="K223" i="1"/>
  <c r="M223" i="1" s="1"/>
  <c r="J223" i="1"/>
  <c r="L223" i="1" s="1"/>
  <c r="I223" i="1"/>
  <c r="H223" i="1"/>
  <c r="G223" i="1"/>
  <c r="P222" i="1"/>
  <c r="O222" i="1"/>
  <c r="L222" i="1"/>
  <c r="K222" i="1"/>
  <c r="M222" i="1" s="1"/>
  <c r="J222" i="1"/>
  <c r="I222" i="1"/>
  <c r="H222" i="1"/>
  <c r="G222" i="1"/>
  <c r="P221" i="1"/>
  <c r="O221" i="1"/>
  <c r="K221" i="1"/>
  <c r="M221" i="1" s="1"/>
  <c r="J221" i="1"/>
  <c r="L221" i="1" s="1"/>
  <c r="I221" i="1"/>
  <c r="H221" i="1"/>
  <c r="G221" i="1"/>
  <c r="P220" i="1"/>
  <c r="O220" i="1"/>
  <c r="K220" i="1"/>
  <c r="M220" i="1" s="1"/>
  <c r="J220" i="1"/>
  <c r="L220" i="1" s="1"/>
  <c r="I220" i="1"/>
  <c r="H220" i="1"/>
  <c r="G220" i="1"/>
  <c r="P219" i="1"/>
  <c r="O219" i="1"/>
  <c r="K219" i="1"/>
  <c r="M219" i="1" s="1"/>
  <c r="J219" i="1"/>
  <c r="L219" i="1" s="1"/>
  <c r="I219" i="1"/>
  <c r="H219" i="1"/>
  <c r="G219" i="1"/>
  <c r="P218" i="1"/>
  <c r="O218" i="1"/>
  <c r="L218" i="1"/>
  <c r="K218" i="1"/>
  <c r="M218" i="1" s="1"/>
  <c r="J218" i="1"/>
  <c r="I218" i="1"/>
  <c r="H218" i="1"/>
  <c r="G218" i="1"/>
  <c r="P217" i="1"/>
  <c r="O217" i="1"/>
  <c r="K217" i="1"/>
  <c r="M217" i="1" s="1"/>
  <c r="J217" i="1"/>
  <c r="L217" i="1" s="1"/>
  <c r="I217" i="1"/>
  <c r="H217" i="1"/>
  <c r="G217" i="1"/>
  <c r="P216" i="1"/>
  <c r="O216" i="1"/>
  <c r="K216" i="1"/>
  <c r="M216" i="1" s="1"/>
  <c r="J216" i="1"/>
  <c r="L216" i="1" s="1"/>
  <c r="I216" i="1"/>
  <c r="H216" i="1"/>
  <c r="G216" i="1"/>
  <c r="P215" i="1"/>
  <c r="O215" i="1"/>
  <c r="K215" i="1"/>
  <c r="M215" i="1" s="1"/>
  <c r="J215" i="1"/>
  <c r="L215" i="1" s="1"/>
  <c r="I215" i="1"/>
  <c r="H215" i="1"/>
  <c r="G215" i="1"/>
  <c r="P214" i="1"/>
  <c r="O214" i="1"/>
  <c r="L214" i="1"/>
  <c r="K214" i="1"/>
  <c r="M214" i="1" s="1"/>
  <c r="J214" i="1"/>
  <c r="I214" i="1"/>
  <c r="H214" i="1"/>
  <c r="G214" i="1"/>
  <c r="P213" i="1"/>
  <c r="O213" i="1"/>
  <c r="K213" i="1"/>
  <c r="M213" i="1" s="1"/>
  <c r="J213" i="1"/>
  <c r="L213" i="1" s="1"/>
  <c r="I213" i="1"/>
  <c r="H213" i="1"/>
  <c r="G213" i="1"/>
  <c r="P212" i="1"/>
  <c r="O212" i="1"/>
  <c r="K212" i="1"/>
  <c r="M212" i="1" s="1"/>
  <c r="J212" i="1"/>
  <c r="L212" i="1" s="1"/>
  <c r="I212" i="1"/>
  <c r="H212" i="1"/>
  <c r="G212" i="1"/>
  <c r="P211" i="1"/>
  <c r="O211" i="1"/>
  <c r="K211" i="1"/>
  <c r="M211" i="1" s="1"/>
  <c r="J211" i="1"/>
  <c r="L211" i="1" s="1"/>
  <c r="I211" i="1"/>
  <c r="H211" i="1"/>
  <c r="G211" i="1"/>
  <c r="P210" i="1"/>
  <c r="O210" i="1"/>
  <c r="L210" i="1"/>
  <c r="K210" i="1"/>
  <c r="M210" i="1" s="1"/>
  <c r="J210" i="1"/>
  <c r="I210" i="1"/>
  <c r="H210" i="1"/>
  <c r="G210" i="1"/>
  <c r="P209" i="1"/>
  <c r="O209" i="1"/>
  <c r="K209" i="1"/>
  <c r="M209" i="1" s="1"/>
  <c r="J209" i="1"/>
  <c r="L209" i="1" s="1"/>
  <c r="I209" i="1"/>
  <c r="H209" i="1"/>
  <c r="G209" i="1"/>
  <c r="P208" i="1"/>
  <c r="O208" i="1"/>
  <c r="K208" i="1"/>
  <c r="M208" i="1" s="1"/>
  <c r="J208" i="1"/>
  <c r="L208" i="1" s="1"/>
  <c r="I208" i="1"/>
  <c r="H208" i="1"/>
  <c r="G208" i="1"/>
  <c r="P207" i="1"/>
  <c r="O207" i="1"/>
  <c r="K207" i="1"/>
  <c r="M207" i="1" s="1"/>
  <c r="J207" i="1"/>
  <c r="L207" i="1" s="1"/>
  <c r="I207" i="1"/>
  <c r="H207" i="1"/>
  <c r="G207" i="1"/>
  <c r="P206" i="1"/>
  <c r="O206" i="1"/>
  <c r="L206" i="1"/>
  <c r="K206" i="1"/>
  <c r="M206" i="1" s="1"/>
  <c r="J206" i="1"/>
  <c r="I206" i="1"/>
  <c r="H206" i="1"/>
  <c r="G206" i="1"/>
  <c r="P205" i="1"/>
  <c r="O205" i="1"/>
  <c r="K205" i="1"/>
  <c r="M205" i="1" s="1"/>
  <c r="J205" i="1"/>
  <c r="L205" i="1" s="1"/>
  <c r="I205" i="1"/>
  <c r="H205" i="1"/>
  <c r="G205" i="1"/>
  <c r="P204" i="1"/>
  <c r="O204" i="1"/>
  <c r="K204" i="1"/>
  <c r="M204" i="1" s="1"/>
  <c r="J204" i="1"/>
  <c r="L204" i="1" s="1"/>
  <c r="I204" i="1"/>
  <c r="H204" i="1"/>
  <c r="G204" i="1"/>
  <c r="P203" i="1"/>
  <c r="O203" i="1"/>
  <c r="K203" i="1"/>
  <c r="M203" i="1" s="1"/>
  <c r="J203" i="1"/>
  <c r="L203" i="1" s="1"/>
  <c r="I203" i="1"/>
  <c r="H203" i="1"/>
  <c r="G203" i="1"/>
  <c r="P202" i="1"/>
  <c r="O202" i="1"/>
  <c r="L202" i="1"/>
  <c r="K202" i="1"/>
  <c r="M202" i="1" s="1"/>
  <c r="J202" i="1"/>
  <c r="I202" i="1"/>
  <c r="H202" i="1"/>
  <c r="G202" i="1"/>
  <c r="P201" i="1"/>
  <c r="O201" i="1"/>
  <c r="K201" i="1"/>
  <c r="M201" i="1" s="1"/>
  <c r="J201" i="1"/>
  <c r="L201" i="1" s="1"/>
  <c r="I201" i="1"/>
  <c r="H201" i="1"/>
  <c r="G201" i="1"/>
  <c r="P200" i="1"/>
  <c r="O200" i="1"/>
  <c r="K200" i="1"/>
  <c r="M200" i="1" s="1"/>
  <c r="J200" i="1"/>
  <c r="L200" i="1" s="1"/>
  <c r="I200" i="1"/>
  <c r="H200" i="1"/>
  <c r="G200" i="1"/>
  <c r="P199" i="1"/>
  <c r="O199" i="1"/>
  <c r="K199" i="1"/>
  <c r="M199" i="1" s="1"/>
  <c r="J199" i="1"/>
  <c r="L199" i="1" s="1"/>
  <c r="I199" i="1"/>
  <c r="H199" i="1"/>
  <c r="G199" i="1"/>
  <c r="P198" i="1"/>
  <c r="O198" i="1"/>
  <c r="L198" i="1"/>
  <c r="K198" i="1"/>
  <c r="M198" i="1" s="1"/>
  <c r="J198" i="1"/>
  <c r="I198" i="1"/>
  <c r="H198" i="1"/>
  <c r="G198" i="1"/>
  <c r="P197" i="1"/>
  <c r="O197" i="1"/>
  <c r="K197" i="1"/>
  <c r="M197" i="1" s="1"/>
  <c r="J197" i="1"/>
  <c r="L197" i="1" s="1"/>
  <c r="I197" i="1"/>
  <c r="H197" i="1"/>
  <c r="G197" i="1"/>
  <c r="P196" i="1"/>
  <c r="O196" i="1"/>
  <c r="K196" i="1"/>
  <c r="M196" i="1" s="1"/>
  <c r="J196" i="1"/>
  <c r="L196" i="1" s="1"/>
  <c r="I196" i="1"/>
  <c r="H196" i="1"/>
  <c r="G196" i="1"/>
  <c r="P195" i="1"/>
  <c r="O195" i="1"/>
  <c r="K195" i="1"/>
  <c r="M195" i="1" s="1"/>
  <c r="J195" i="1"/>
  <c r="L195" i="1" s="1"/>
  <c r="I195" i="1"/>
  <c r="H195" i="1"/>
  <c r="G195" i="1"/>
  <c r="P194" i="1"/>
  <c r="O194" i="1"/>
  <c r="L194" i="1"/>
  <c r="K194" i="1"/>
  <c r="M194" i="1" s="1"/>
  <c r="J194" i="1"/>
  <c r="I194" i="1"/>
  <c r="H194" i="1"/>
  <c r="G194" i="1"/>
  <c r="P193" i="1"/>
  <c r="O193" i="1"/>
  <c r="K193" i="1"/>
  <c r="M193" i="1" s="1"/>
  <c r="J193" i="1"/>
  <c r="L193" i="1" s="1"/>
  <c r="I193" i="1"/>
  <c r="H193" i="1"/>
  <c r="G193" i="1"/>
  <c r="P192" i="1"/>
  <c r="O192" i="1"/>
  <c r="K192" i="1"/>
  <c r="M192" i="1" s="1"/>
  <c r="J192" i="1"/>
  <c r="L192" i="1" s="1"/>
  <c r="I192" i="1"/>
  <c r="H192" i="1"/>
  <c r="G192" i="1"/>
  <c r="P191" i="1"/>
  <c r="O191" i="1"/>
  <c r="K191" i="1"/>
  <c r="M191" i="1" s="1"/>
  <c r="J191" i="1"/>
  <c r="L191" i="1" s="1"/>
  <c r="I191" i="1"/>
  <c r="H191" i="1"/>
  <c r="G191" i="1"/>
  <c r="P190" i="1"/>
  <c r="O190" i="1"/>
  <c r="L190" i="1"/>
  <c r="K190" i="1"/>
  <c r="M190" i="1" s="1"/>
  <c r="J190" i="1"/>
  <c r="I190" i="1"/>
  <c r="H190" i="1"/>
  <c r="G190" i="1"/>
  <c r="P189" i="1"/>
  <c r="O189" i="1"/>
  <c r="K189" i="1"/>
  <c r="M189" i="1" s="1"/>
  <c r="J189" i="1"/>
  <c r="L189" i="1" s="1"/>
  <c r="I189" i="1"/>
  <c r="H189" i="1"/>
  <c r="G189" i="1"/>
  <c r="P188" i="1"/>
  <c r="O188" i="1"/>
  <c r="K188" i="1"/>
  <c r="M188" i="1" s="1"/>
  <c r="J188" i="1"/>
  <c r="L188" i="1" s="1"/>
  <c r="I188" i="1"/>
  <c r="H188" i="1"/>
  <c r="G188" i="1"/>
  <c r="P187" i="1"/>
  <c r="O187" i="1"/>
  <c r="K187" i="1"/>
  <c r="M187" i="1" s="1"/>
  <c r="J187" i="1"/>
  <c r="L187" i="1" s="1"/>
  <c r="I187" i="1"/>
  <c r="H187" i="1"/>
  <c r="G187" i="1"/>
  <c r="P186" i="1"/>
  <c r="O186" i="1"/>
  <c r="L186" i="1"/>
  <c r="K186" i="1"/>
  <c r="M186" i="1" s="1"/>
  <c r="J186" i="1"/>
  <c r="I186" i="1"/>
  <c r="H186" i="1"/>
  <c r="G186" i="1"/>
  <c r="P185" i="1"/>
  <c r="O185" i="1"/>
  <c r="K185" i="1"/>
  <c r="M185" i="1" s="1"/>
  <c r="J185" i="1"/>
  <c r="L185" i="1" s="1"/>
  <c r="I185" i="1"/>
  <c r="H185" i="1"/>
  <c r="G185" i="1"/>
  <c r="P184" i="1"/>
  <c r="O184" i="1"/>
  <c r="K184" i="1"/>
  <c r="M184" i="1" s="1"/>
  <c r="J184" i="1"/>
  <c r="L184" i="1" s="1"/>
  <c r="I184" i="1"/>
  <c r="H184" i="1"/>
  <c r="G184" i="1"/>
  <c r="P183" i="1"/>
  <c r="O183" i="1"/>
  <c r="K183" i="1"/>
  <c r="M183" i="1" s="1"/>
  <c r="J183" i="1"/>
  <c r="L183" i="1" s="1"/>
  <c r="I183" i="1"/>
  <c r="H183" i="1"/>
  <c r="G183" i="1"/>
  <c r="P182" i="1"/>
  <c r="O182" i="1"/>
  <c r="L182" i="1"/>
  <c r="K182" i="1"/>
  <c r="M182" i="1" s="1"/>
  <c r="J182" i="1"/>
  <c r="I182" i="1"/>
  <c r="H182" i="1"/>
  <c r="G182" i="1"/>
  <c r="P181" i="1"/>
  <c r="O181" i="1"/>
  <c r="K181" i="1"/>
  <c r="M181" i="1" s="1"/>
  <c r="J181" i="1"/>
  <c r="L181" i="1" s="1"/>
  <c r="I181" i="1"/>
  <c r="H181" i="1"/>
  <c r="G181" i="1"/>
  <c r="P180" i="1"/>
  <c r="O180" i="1"/>
  <c r="K180" i="1"/>
  <c r="M180" i="1" s="1"/>
  <c r="J180" i="1"/>
  <c r="L180" i="1" s="1"/>
  <c r="I180" i="1"/>
  <c r="H180" i="1"/>
  <c r="G180" i="1"/>
  <c r="P179" i="1"/>
  <c r="O179" i="1"/>
  <c r="K179" i="1"/>
  <c r="M179" i="1" s="1"/>
  <c r="J179" i="1"/>
  <c r="L179" i="1" s="1"/>
  <c r="I179" i="1"/>
  <c r="H179" i="1"/>
  <c r="G179" i="1"/>
  <c r="P178" i="1"/>
  <c r="O178" i="1"/>
  <c r="L178" i="1"/>
  <c r="K178" i="1"/>
  <c r="M178" i="1" s="1"/>
  <c r="J178" i="1"/>
  <c r="I178" i="1"/>
  <c r="H178" i="1"/>
  <c r="G178" i="1"/>
  <c r="P177" i="1"/>
  <c r="O177" i="1"/>
  <c r="K177" i="1"/>
  <c r="M177" i="1" s="1"/>
  <c r="J177" i="1"/>
  <c r="L177" i="1" s="1"/>
  <c r="I177" i="1"/>
  <c r="H177" i="1"/>
  <c r="G177" i="1"/>
  <c r="P176" i="1"/>
  <c r="O176" i="1"/>
  <c r="K176" i="1"/>
  <c r="M176" i="1" s="1"/>
  <c r="J176" i="1"/>
  <c r="L176" i="1" s="1"/>
  <c r="I176" i="1"/>
  <c r="H176" i="1"/>
  <c r="G176" i="1"/>
  <c r="P175" i="1"/>
  <c r="O175" i="1"/>
  <c r="K175" i="1"/>
  <c r="M175" i="1" s="1"/>
  <c r="J175" i="1"/>
  <c r="L175" i="1" s="1"/>
  <c r="I175" i="1"/>
  <c r="H175" i="1"/>
  <c r="G175" i="1"/>
  <c r="P174" i="1"/>
  <c r="O174" i="1"/>
  <c r="L174" i="1"/>
  <c r="K174" i="1"/>
  <c r="M174" i="1" s="1"/>
  <c r="J174" i="1"/>
  <c r="I174" i="1"/>
  <c r="H174" i="1"/>
  <c r="G174" i="1"/>
  <c r="P173" i="1"/>
  <c r="O173" i="1"/>
  <c r="K173" i="1"/>
  <c r="M173" i="1" s="1"/>
  <c r="J173" i="1"/>
  <c r="L173" i="1" s="1"/>
  <c r="I173" i="1"/>
  <c r="H173" i="1"/>
  <c r="G173" i="1"/>
  <c r="P172" i="1"/>
  <c r="O172" i="1"/>
  <c r="K172" i="1"/>
  <c r="M172" i="1" s="1"/>
  <c r="J172" i="1"/>
  <c r="L172" i="1" s="1"/>
  <c r="I172" i="1"/>
  <c r="H172" i="1"/>
  <c r="G172" i="1"/>
  <c r="P171" i="1"/>
  <c r="O171" i="1"/>
  <c r="K171" i="1"/>
  <c r="M171" i="1" s="1"/>
  <c r="J171" i="1"/>
  <c r="L171" i="1" s="1"/>
  <c r="I171" i="1"/>
  <c r="H171" i="1"/>
  <c r="G171" i="1"/>
  <c r="P170" i="1"/>
  <c r="O170" i="1"/>
  <c r="L170" i="1"/>
  <c r="K170" i="1"/>
  <c r="M170" i="1" s="1"/>
  <c r="J170" i="1"/>
  <c r="I170" i="1"/>
  <c r="H170" i="1"/>
  <c r="G170" i="1"/>
  <c r="P169" i="1"/>
  <c r="O169" i="1"/>
  <c r="K169" i="1"/>
  <c r="M169" i="1" s="1"/>
  <c r="J169" i="1"/>
  <c r="L169" i="1" s="1"/>
  <c r="I169" i="1"/>
  <c r="H169" i="1"/>
  <c r="G169" i="1"/>
  <c r="P168" i="1"/>
  <c r="O168" i="1"/>
  <c r="K168" i="1"/>
  <c r="M168" i="1" s="1"/>
  <c r="J168" i="1"/>
  <c r="L168" i="1" s="1"/>
  <c r="I168" i="1"/>
  <c r="H168" i="1"/>
  <c r="G168" i="1"/>
  <c r="P167" i="1"/>
  <c r="O167" i="1"/>
  <c r="K167" i="1"/>
  <c r="M167" i="1" s="1"/>
  <c r="J167" i="1"/>
  <c r="L167" i="1" s="1"/>
  <c r="I167" i="1"/>
  <c r="H167" i="1"/>
  <c r="G167" i="1"/>
  <c r="P166" i="1"/>
  <c r="O166" i="1"/>
  <c r="L166" i="1"/>
  <c r="K166" i="1"/>
  <c r="M166" i="1" s="1"/>
  <c r="J166" i="1"/>
  <c r="I166" i="1"/>
  <c r="H166" i="1"/>
  <c r="G166" i="1"/>
  <c r="P165" i="1"/>
  <c r="O165" i="1"/>
  <c r="K165" i="1"/>
  <c r="M165" i="1" s="1"/>
  <c r="J165" i="1"/>
  <c r="L165" i="1" s="1"/>
  <c r="I165" i="1"/>
  <c r="H165" i="1"/>
  <c r="G165" i="1"/>
  <c r="P164" i="1"/>
  <c r="O164" i="1"/>
  <c r="K164" i="1"/>
  <c r="M164" i="1" s="1"/>
  <c r="J164" i="1"/>
  <c r="L164" i="1" s="1"/>
  <c r="I164" i="1"/>
  <c r="H164" i="1"/>
  <c r="G164" i="1"/>
  <c r="P163" i="1"/>
  <c r="O163" i="1"/>
  <c r="K163" i="1"/>
  <c r="M163" i="1" s="1"/>
  <c r="J163" i="1"/>
  <c r="L163" i="1" s="1"/>
  <c r="I163" i="1"/>
  <c r="H163" i="1"/>
  <c r="G163" i="1"/>
  <c r="P162" i="1"/>
  <c r="O162" i="1"/>
  <c r="L162" i="1"/>
  <c r="K162" i="1"/>
  <c r="M162" i="1" s="1"/>
  <c r="J162" i="1"/>
  <c r="I162" i="1"/>
  <c r="H162" i="1"/>
  <c r="G162" i="1"/>
  <c r="P161" i="1"/>
  <c r="O161" i="1"/>
  <c r="K161" i="1"/>
  <c r="M161" i="1" s="1"/>
  <c r="J161" i="1"/>
  <c r="L161" i="1" s="1"/>
  <c r="I161" i="1"/>
  <c r="H161" i="1"/>
  <c r="G161" i="1"/>
  <c r="P160" i="1"/>
  <c r="O160" i="1"/>
  <c r="K160" i="1"/>
  <c r="M160" i="1" s="1"/>
  <c r="J160" i="1"/>
  <c r="L160" i="1" s="1"/>
  <c r="I160" i="1"/>
  <c r="H160" i="1"/>
  <c r="G160" i="1"/>
  <c r="P159" i="1"/>
  <c r="O159" i="1"/>
  <c r="K159" i="1"/>
  <c r="M159" i="1" s="1"/>
  <c r="J159" i="1"/>
  <c r="L159" i="1" s="1"/>
  <c r="I159" i="1"/>
  <c r="H159" i="1"/>
  <c r="G159" i="1"/>
  <c r="P158" i="1"/>
  <c r="O158" i="1"/>
  <c r="L158" i="1"/>
  <c r="K158" i="1"/>
  <c r="M158" i="1" s="1"/>
  <c r="J158" i="1"/>
  <c r="I158" i="1"/>
  <c r="H158" i="1"/>
  <c r="G158" i="1"/>
  <c r="P157" i="1"/>
  <c r="O157" i="1"/>
  <c r="K157" i="1"/>
  <c r="M157" i="1" s="1"/>
  <c r="J157" i="1"/>
  <c r="L157" i="1" s="1"/>
  <c r="I157" i="1"/>
  <c r="H157" i="1"/>
  <c r="G157" i="1"/>
  <c r="P156" i="1"/>
  <c r="O156" i="1"/>
  <c r="K156" i="1"/>
  <c r="M156" i="1" s="1"/>
  <c r="J156" i="1"/>
  <c r="L156" i="1" s="1"/>
  <c r="I156" i="1"/>
  <c r="H156" i="1"/>
  <c r="G156" i="1"/>
  <c r="P155" i="1"/>
  <c r="O155" i="1"/>
  <c r="K155" i="1"/>
  <c r="M155" i="1" s="1"/>
  <c r="J155" i="1"/>
  <c r="L155" i="1" s="1"/>
  <c r="I155" i="1"/>
  <c r="H155" i="1"/>
  <c r="G155" i="1"/>
  <c r="P154" i="1"/>
  <c r="O154" i="1"/>
  <c r="L154" i="1"/>
  <c r="K154" i="1"/>
  <c r="M154" i="1" s="1"/>
  <c r="J154" i="1"/>
  <c r="I154" i="1"/>
  <c r="H154" i="1"/>
  <c r="G154" i="1"/>
  <c r="P153" i="1"/>
  <c r="O153" i="1"/>
  <c r="K153" i="1"/>
  <c r="M153" i="1" s="1"/>
  <c r="J153" i="1"/>
  <c r="L153" i="1" s="1"/>
  <c r="I153" i="1"/>
  <c r="H153" i="1"/>
  <c r="G153" i="1"/>
  <c r="P152" i="1"/>
  <c r="O152" i="1"/>
  <c r="K152" i="1"/>
  <c r="M152" i="1" s="1"/>
  <c r="J152" i="1"/>
  <c r="L152" i="1" s="1"/>
  <c r="I152" i="1"/>
  <c r="H152" i="1"/>
  <c r="G152" i="1"/>
  <c r="P151" i="1"/>
  <c r="O151" i="1"/>
  <c r="K151" i="1"/>
  <c r="M151" i="1" s="1"/>
  <c r="J151" i="1"/>
  <c r="L151" i="1" s="1"/>
  <c r="I151" i="1"/>
  <c r="H151" i="1"/>
  <c r="G151" i="1"/>
  <c r="P150" i="1"/>
  <c r="O150" i="1"/>
  <c r="L150" i="1"/>
  <c r="K150" i="1"/>
  <c r="M150" i="1" s="1"/>
  <c r="J150" i="1"/>
  <c r="I150" i="1"/>
  <c r="H150" i="1"/>
  <c r="G150" i="1"/>
  <c r="P149" i="1"/>
  <c r="O149" i="1"/>
  <c r="K149" i="1"/>
  <c r="M149" i="1" s="1"/>
  <c r="J149" i="1"/>
  <c r="L149" i="1" s="1"/>
  <c r="I149" i="1"/>
  <c r="H149" i="1"/>
  <c r="G149" i="1"/>
  <c r="P148" i="1"/>
  <c r="O148" i="1"/>
  <c r="K148" i="1"/>
  <c r="M148" i="1" s="1"/>
  <c r="J148" i="1"/>
  <c r="L148" i="1" s="1"/>
  <c r="I148" i="1"/>
  <c r="H148" i="1"/>
  <c r="G148" i="1"/>
  <c r="P147" i="1"/>
  <c r="O147" i="1"/>
  <c r="K147" i="1"/>
  <c r="M147" i="1" s="1"/>
  <c r="J147" i="1"/>
  <c r="L147" i="1" s="1"/>
  <c r="I147" i="1"/>
  <c r="H147" i="1"/>
  <c r="G147" i="1"/>
  <c r="P146" i="1"/>
  <c r="O146" i="1"/>
  <c r="L146" i="1"/>
  <c r="K146" i="1"/>
  <c r="M146" i="1" s="1"/>
  <c r="J146" i="1"/>
  <c r="I146" i="1"/>
  <c r="H146" i="1"/>
  <c r="G146" i="1"/>
  <c r="P145" i="1"/>
  <c r="O145" i="1"/>
  <c r="K145" i="1"/>
  <c r="M145" i="1" s="1"/>
  <c r="J145" i="1"/>
  <c r="L145" i="1" s="1"/>
  <c r="I145" i="1"/>
  <c r="H145" i="1"/>
  <c r="G145" i="1"/>
  <c r="P144" i="1"/>
  <c r="O144" i="1"/>
  <c r="K144" i="1"/>
  <c r="M144" i="1" s="1"/>
  <c r="J144" i="1"/>
  <c r="L144" i="1" s="1"/>
  <c r="I144" i="1"/>
  <c r="H144" i="1"/>
  <c r="G144" i="1"/>
  <c r="P143" i="1"/>
  <c r="O143" i="1"/>
  <c r="K143" i="1"/>
  <c r="M143" i="1" s="1"/>
  <c r="J143" i="1"/>
  <c r="L143" i="1" s="1"/>
  <c r="I143" i="1"/>
  <c r="H143" i="1"/>
  <c r="G143" i="1"/>
  <c r="P142" i="1"/>
  <c r="O142" i="1"/>
  <c r="L142" i="1"/>
  <c r="K142" i="1"/>
  <c r="M142" i="1" s="1"/>
  <c r="J142" i="1"/>
  <c r="I142" i="1"/>
  <c r="H142" i="1"/>
  <c r="G142" i="1"/>
  <c r="P141" i="1"/>
  <c r="O141" i="1"/>
  <c r="K141" i="1"/>
  <c r="M141" i="1" s="1"/>
  <c r="J141" i="1"/>
  <c r="L141" i="1" s="1"/>
  <c r="I141" i="1"/>
  <c r="H141" i="1"/>
  <c r="G141" i="1"/>
  <c r="P140" i="1"/>
  <c r="O140" i="1"/>
  <c r="K140" i="1"/>
  <c r="M140" i="1" s="1"/>
  <c r="J140" i="1"/>
  <c r="L140" i="1" s="1"/>
  <c r="I140" i="1"/>
  <c r="H140" i="1"/>
  <c r="G140" i="1"/>
  <c r="P139" i="1"/>
  <c r="O139" i="1"/>
  <c r="K139" i="1"/>
  <c r="M139" i="1" s="1"/>
  <c r="J139" i="1"/>
  <c r="L139" i="1" s="1"/>
  <c r="I139" i="1"/>
  <c r="H139" i="1"/>
  <c r="G139" i="1"/>
  <c r="P138" i="1"/>
  <c r="O138" i="1"/>
  <c r="L138" i="1"/>
  <c r="K138" i="1"/>
  <c r="M138" i="1" s="1"/>
  <c r="J138" i="1"/>
  <c r="I138" i="1"/>
  <c r="H138" i="1"/>
  <c r="G138" i="1"/>
  <c r="P137" i="1"/>
  <c r="O137" i="1"/>
  <c r="K137" i="1"/>
  <c r="M137" i="1" s="1"/>
  <c r="J137" i="1"/>
  <c r="L137" i="1" s="1"/>
  <c r="I137" i="1"/>
  <c r="H137" i="1"/>
  <c r="G137" i="1"/>
  <c r="P136" i="1"/>
  <c r="O136" i="1"/>
  <c r="K136" i="1"/>
  <c r="M136" i="1" s="1"/>
  <c r="J136" i="1"/>
  <c r="L136" i="1" s="1"/>
  <c r="I136" i="1"/>
  <c r="H136" i="1"/>
  <c r="G136" i="1"/>
  <c r="P135" i="1"/>
  <c r="O135" i="1"/>
  <c r="K135" i="1"/>
  <c r="M135" i="1" s="1"/>
  <c r="J135" i="1"/>
  <c r="L135" i="1" s="1"/>
  <c r="I135" i="1"/>
  <c r="H135" i="1"/>
  <c r="G135" i="1"/>
  <c r="P134" i="1"/>
  <c r="O134" i="1"/>
  <c r="L134" i="1"/>
  <c r="K134" i="1"/>
  <c r="M134" i="1" s="1"/>
  <c r="J134" i="1"/>
  <c r="I134" i="1"/>
  <c r="H134" i="1"/>
  <c r="G134" i="1"/>
  <c r="P133" i="1"/>
  <c r="O133" i="1"/>
  <c r="K133" i="1"/>
  <c r="M133" i="1" s="1"/>
  <c r="J133" i="1"/>
  <c r="L133" i="1" s="1"/>
  <c r="I133" i="1"/>
  <c r="H133" i="1"/>
  <c r="G133" i="1"/>
  <c r="P132" i="1"/>
  <c r="O132" i="1"/>
  <c r="K132" i="1"/>
  <c r="M132" i="1" s="1"/>
  <c r="J132" i="1"/>
  <c r="L132" i="1" s="1"/>
  <c r="I132" i="1"/>
  <c r="H132" i="1"/>
  <c r="G132" i="1"/>
  <c r="P131" i="1"/>
  <c r="O131" i="1"/>
  <c r="K131" i="1"/>
  <c r="M131" i="1" s="1"/>
  <c r="J131" i="1"/>
  <c r="L131" i="1" s="1"/>
  <c r="I131" i="1"/>
  <c r="H131" i="1"/>
  <c r="G131" i="1"/>
  <c r="P130" i="1"/>
  <c r="O130" i="1"/>
  <c r="K130" i="1"/>
  <c r="M130" i="1" s="1"/>
  <c r="J130" i="1"/>
  <c r="L130" i="1" s="1"/>
  <c r="I130" i="1"/>
  <c r="H130" i="1"/>
  <c r="G130" i="1"/>
  <c r="P129" i="1"/>
  <c r="O129" i="1"/>
  <c r="K129" i="1"/>
  <c r="M129" i="1" s="1"/>
  <c r="J129" i="1"/>
  <c r="L129" i="1" s="1"/>
  <c r="I129" i="1"/>
  <c r="H129" i="1"/>
  <c r="G129" i="1"/>
  <c r="P128" i="1"/>
  <c r="O128" i="1"/>
  <c r="K128" i="1"/>
  <c r="M128" i="1" s="1"/>
  <c r="J128" i="1"/>
  <c r="L128" i="1" s="1"/>
  <c r="I128" i="1"/>
  <c r="H128" i="1"/>
  <c r="G128" i="1"/>
  <c r="P127" i="1"/>
  <c r="O127" i="1"/>
  <c r="K127" i="1"/>
  <c r="M127" i="1" s="1"/>
  <c r="J127" i="1"/>
  <c r="L127" i="1" s="1"/>
  <c r="I127" i="1"/>
  <c r="H127" i="1"/>
  <c r="G127" i="1"/>
  <c r="P126" i="1"/>
  <c r="O126" i="1"/>
  <c r="K126" i="1"/>
  <c r="M126" i="1" s="1"/>
  <c r="J126" i="1"/>
  <c r="L126" i="1" s="1"/>
  <c r="I126" i="1"/>
  <c r="H126" i="1"/>
  <c r="G126" i="1"/>
  <c r="P125" i="1"/>
  <c r="O125" i="1"/>
  <c r="K125" i="1"/>
  <c r="M125" i="1" s="1"/>
  <c r="J125" i="1"/>
  <c r="L125" i="1" s="1"/>
  <c r="I125" i="1"/>
  <c r="H125" i="1"/>
  <c r="G125" i="1"/>
  <c r="P124" i="1"/>
  <c r="O124" i="1"/>
  <c r="K124" i="1"/>
  <c r="M124" i="1" s="1"/>
  <c r="J124" i="1"/>
  <c r="L124" i="1" s="1"/>
  <c r="I124" i="1"/>
  <c r="H124" i="1"/>
  <c r="G124" i="1"/>
  <c r="P123" i="1"/>
  <c r="O123" i="1"/>
  <c r="K123" i="1"/>
  <c r="M123" i="1" s="1"/>
  <c r="J123" i="1"/>
  <c r="L123" i="1" s="1"/>
  <c r="I123" i="1"/>
  <c r="H123" i="1"/>
  <c r="G123" i="1"/>
  <c r="P122" i="1"/>
  <c r="O122" i="1"/>
  <c r="K122" i="1"/>
  <c r="M122" i="1" s="1"/>
  <c r="J122" i="1"/>
  <c r="L122" i="1" s="1"/>
  <c r="I122" i="1"/>
  <c r="H122" i="1"/>
  <c r="G122" i="1"/>
  <c r="P121" i="1"/>
  <c r="O121" i="1"/>
  <c r="K121" i="1"/>
  <c r="M121" i="1" s="1"/>
  <c r="J121" i="1"/>
  <c r="L121" i="1" s="1"/>
  <c r="I121" i="1"/>
  <c r="H121" i="1"/>
  <c r="G121" i="1"/>
  <c r="P120" i="1"/>
  <c r="O120" i="1"/>
  <c r="K120" i="1"/>
  <c r="M120" i="1" s="1"/>
  <c r="J120" i="1"/>
  <c r="L120" i="1" s="1"/>
  <c r="I120" i="1"/>
  <c r="H120" i="1"/>
  <c r="G120" i="1"/>
  <c r="P119" i="1"/>
  <c r="O119" i="1"/>
  <c r="K119" i="1"/>
  <c r="M119" i="1" s="1"/>
  <c r="J119" i="1"/>
  <c r="L119" i="1" s="1"/>
  <c r="I119" i="1"/>
  <c r="H119" i="1"/>
  <c r="G119" i="1"/>
  <c r="P118" i="1"/>
  <c r="O118" i="1"/>
  <c r="K118" i="1"/>
  <c r="M118" i="1" s="1"/>
  <c r="J118" i="1"/>
  <c r="L118" i="1" s="1"/>
  <c r="I118" i="1"/>
  <c r="H118" i="1"/>
  <c r="G118" i="1"/>
  <c r="P117" i="1"/>
  <c r="O117" i="1"/>
  <c r="K117" i="1"/>
  <c r="M117" i="1" s="1"/>
  <c r="J117" i="1"/>
  <c r="L117" i="1" s="1"/>
  <c r="I117" i="1"/>
  <c r="H117" i="1"/>
  <c r="G117" i="1"/>
  <c r="P116" i="1"/>
  <c r="O116" i="1"/>
  <c r="K116" i="1"/>
  <c r="M116" i="1" s="1"/>
  <c r="J116" i="1"/>
  <c r="L116" i="1" s="1"/>
  <c r="I116" i="1"/>
  <c r="H116" i="1"/>
  <c r="G116" i="1"/>
  <c r="P115" i="1"/>
  <c r="O115" i="1"/>
  <c r="K115" i="1"/>
  <c r="M115" i="1" s="1"/>
  <c r="J115" i="1"/>
  <c r="L115" i="1" s="1"/>
  <c r="I115" i="1"/>
  <c r="H115" i="1"/>
  <c r="G115" i="1"/>
  <c r="P114" i="1"/>
  <c r="O114" i="1"/>
  <c r="M114" i="1"/>
  <c r="K114" i="1"/>
  <c r="J114" i="1"/>
  <c r="L114" i="1" s="1"/>
  <c r="I114" i="1"/>
  <c r="H114" i="1"/>
  <c r="G114" i="1"/>
  <c r="P113" i="1"/>
  <c r="O113" i="1"/>
  <c r="M113" i="1"/>
  <c r="K113" i="1"/>
  <c r="J113" i="1"/>
  <c r="L113" i="1" s="1"/>
  <c r="I113" i="1"/>
  <c r="H113" i="1"/>
  <c r="G113" i="1"/>
  <c r="P112" i="1"/>
  <c r="O112" i="1"/>
  <c r="K112" i="1"/>
  <c r="M112" i="1" s="1"/>
  <c r="J112" i="1"/>
  <c r="L112" i="1" s="1"/>
  <c r="I112" i="1"/>
  <c r="H112" i="1"/>
  <c r="G112" i="1"/>
  <c r="P111" i="1"/>
  <c r="O111" i="1"/>
  <c r="L111" i="1"/>
  <c r="K111" i="1"/>
  <c r="M111" i="1" s="1"/>
  <c r="J111" i="1"/>
  <c r="I111" i="1"/>
  <c r="H111" i="1"/>
  <c r="G111" i="1"/>
  <c r="P110" i="1"/>
  <c r="O110" i="1"/>
  <c r="M110" i="1"/>
  <c r="K110" i="1"/>
  <c r="J110" i="1"/>
  <c r="L110" i="1" s="1"/>
  <c r="I110" i="1"/>
  <c r="H110" i="1"/>
  <c r="G110" i="1"/>
  <c r="P109" i="1"/>
  <c r="O109" i="1"/>
  <c r="M109" i="1"/>
  <c r="K109" i="1"/>
  <c r="J109" i="1"/>
  <c r="L109" i="1" s="1"/>
  <c r="I109" i="1"/>
  <c r="H109" i="1"/>
  <c r="G109" i="1"/>
  <c r="P108" i="1"/>
  <c r="O108" i="1"/>
  <c r="K108" i="1"/>
  <c r="M108" i="1" s="1"/>
  <c r="J108" i="1"/>
  <c r="L108" i="1" s="1"/>
  <c r="I108" i="1"/>
  <c r="H108" i="1"/>
  <c r="G108" i="1"/>
  <c r="P107" i="1"/>
  <c r="O107" i="1"/>
  <c r="L107" i="1"/>
  <c r="K107" i="1"/>
  <c r="M107" i="1" s="1"/>
  <c r="J107" i="1"/>
  <c r="I107" i="1"/>
  <c r="H107" i="1"/>
  <c r="G107" i="1"/>
  <c r="P106" i="1"/>
  <c r="O106" i="1"/>
  <c r="M106" i="1"/>
  <c r="K106" i="1"/>
  <c r="J106" i="1"/>
  <c r="L106" i="1" s="1"/>
  <c r="I106" i="1"/>
  <c r="H106" i="1"/>
  <c r="G106" i="1"/>
  <c r="P105" i="1"/>
  <c r="O105" i="1"/>
  <c r="M105" i="1"/>
  <c r="K105" i="1"/>
  <c r="J105" i="1"/>
  <c r="L105" i="1" s="1"/>
  <c r="I105" i="1"/>
  <c r="H105" i="1"/>
  <c r="G105" i="1"/>
  <c r="P104" i="1"/>
  <c r="O104" i="1"/>
  <c r="K104" i="1"/>
  <c r="M104" i="1" s="1"/>
  <c r="J104" i="1"/>
  <c r="L104" i="1" s="1"/>
  <c r="I104" i="1"/>
  <c r="H104" i="1"/>
  <c r="G104" i="1"/>
  <c r="P103" i="1"/>
  <c r="O103" i="1"/>
  <c r="L103" i="1"/>
  <c r="K103" i="1"/>
  <c r="M103" i="1" s="1"/>
  <c r="J103" i="1"/>
  <c r="I103" i="1"/>
  <c r="H103" i="1"/>
  <c r="G103" i="1"/>
  <c r="P102" i="1"/>
  <c r="O102" i="1"/>
  <c r="K102" i="1"/>
  <c r="M102" i="1" s="1"/>
  <c r="J102" i="1"/>
  <c r="L102" i="1" s="1"/>
  <c r="I102" i="1"/>
  <c r="H102" i="1"/>
  <c r="G102" i="1"/>
  <c r="P101" i="1"/>
  <c r="O101" i="1"/>
  <c r="K101" i="1"/>
  <c r="M101" i="1" s="1"/>
  <c r="J101" i="1"/>
  <c r="L101" i="1" s="1"/>
  <c r="I101" i="1"/>
  <c r="H101" i="1"/>
  <c r="G101" i="1"/>
  <c r="P100" i="1"/>
  <c r="O100" i="1"/>
  <c r="K100" i="1"/>
  <c r="M100" i="1" s="1"/>
  <c r="J100" i="1"/>
  <c r="L100" i="1" s="1"/>
  <c r="I100" i="1"/>
  <c r="H100" i="1"/>
  <c r="G100" i="1"/>
  <c r="P99" i="1"/>
  <c r="O99" i="1"/>
  <c r="K99" i="1"/>
  <c r="M99" i="1" s="1"/>
  <c r="J99" i="1"/>
  <c r="L99" i="1" s="1"/>
  <c r="I99" i="1"/>
  <c r="H99" i="1"/>
  <c r="G99" i="1"/>
  <c r="P98" i="1"/>
  <c r="O98" i="1"/>
  <c r="K98" i="1"/>
  <c r="M98" i="1" s="1"/>
  <c r="J98" i="1"/>
  <c r="L98" i="1" s="1"/>
  <c r="I98" i="1"/>
  <c r="H98" i="1"/>
  <c r="G98" i="1"/>
  <c r="P97" i="1"/>
  <c r="O97" i="1"/>
  <c r="K97" i="1"/>
  <c r="M97" i="1" s="1"/>
  <c r="J97" i="1"/>
  <c r="L97" i="1" s="1"/>
  <c r="I97" i="1"/>
  <c r="H97" i="1"/>
  <c r="G97" i="1"/>
  <c r="P96" i="1"/>
  <c r="O96" i="1"/>
  <c r="K96" i="1"/>
  <c r="M96" i="1" s="1"/>
  <c r="J96" i="1"/>
  <c r="L96" i="1" s="1"/>
  <c r="I96" i="1"/>
  <c r="H96" i="1"/>
  <c r="G96" i="1"/>
  <c r="P95" i="1"/>
  <c r="O95" i="1"/>
  <c r="K95" i="1"/>
  <c r="M95" i="1" s="1"/>
  <c r="J95" i="1"/>
  <c r="L95" i="1" s="1"/>
  <c r="I95" i="1"/>
  <c r="H95" i="1"/>
  <c r="G95" i="1"/>
  <c r="P94" i="1"/>
  <c r="O94" i="1"/>
  <c r="K94" i="1"/>
  <c r="M94" i="1" s="1"/>
  <c r="J94" i="1"/>
  <c r="L94" i="1" s="1"/>
  <c r="I94" i="1"/>
  <c r="H94" i="1"/>
  <c r="G94" i="1"/>
  <c r="P93" i="1"/>
  <c r="O93" i="1"/>
  <c r="K93" i="1"/>
  <c r="M93" i="1" s="1"/>
  <c r="J93" i="1"/>
  <c r="L93" i="1" s="1"/>
  <c r="I93" i="1"/>
  <c r="H93" i="1"/>
  <c r="G93" i="1"/>
  <c r="P92" i="1"/>
  <c r="O92" i="1"/>
  <c r="K92" i="1"/>
  <c r="M92" i="1" s="1"/>
  <c r="J92" i="1"/>
  <c r="L92" i="1" s="1"/>
  <c r="I92" i="1"/>
  <c r="H92" i="1"/>
  <c r="G92" i="1"/>
  <c r="P91" i="1"/>
  <c r="O91" i="1"/>
  <c r="K91" i="1"/>
  <c r="M91" i="1" s="1"/>
  <c r="J91" i="1"/>
  <c r="L91" i="1" s="1"/>
  <c r="I91" i="1"/>
  <c r="H91" i="1"/>
  <c r="G91" i="1"/>
  <c r="P90" i="1"/>
  <c r="O90" i="1"/>
  <c r="K90" i="1"/>
  <c r="M90" i="1" s="1"/>
  <c r="J90" i="1"/>
  <c r="L90" i="1" s="1"/>
  <c r="I90" i="1"/>
  <c r="H90" i="1"/>
  <c r="G90" i="1"/>
  <c r="P89" i="1"/>
  <c r="O89" i="1"/>
  <c r="K89" i="1"/>
  <c r="M89" i="1" s="1"/>
  <c r="J89" i="1"/>
  <c r="L89" i="1" s="1"/>
  <c r="I89" i="1"/>
  <c r="H89" i="1"/>
  <c r="G89" i="1"/>
  <c r="P88" i="1"/>
  <c r="O88" i="1"/>
  <c r="K88" i="1"/>
  <c r="M88" i="1" s="1"/>
  <c r="J88" i="1"/>
  <c r="L88" i="1" s="1"/>
  <c r="I88" i="1"/>
  <c r="H88" i="1"/>
  <c r="G88" i="1"/>
  <c r="P87" i="1"/>
  <c r="O87" i="1"/>
  <c r="K87" i="1"/>
  <c r="M87" i="1" s="1"/>
  <c r="J87" i="1"/>
  <c r="L87" i="1" s="1"/>
  <c r="I87" i="1"/>
  <c r="H87" i="1"/>
  <c r="G87" i="1"/>
  <c r="P86" i="1"/>
  <c r="O86" i="1"/>
  <c r="K86" i="1"/>
  <c r="M86" i="1" s="1"/>
  <c r="J86" i="1"/>
  <c r="L86" i="1" s="1"/>
  <c r="I86" i="1"/>
  <c r="H86" i="1"/>
  <c r="G86" i="1"/>
  <c r="P85" i="1"/>
  <c r="O85" i="1"/>
  <c r="K85" i="1"/>
  <c r="M85" i="1" s="1"/>
  <c r="J85" i="1"/>
  <c r="L85" i="1" s="1"/>
  <c r="I85" i="1"/>
  <c r="H85" i="1"/>
  <c r="G85" i="1"/>
  <c r="P84" i="1"/>
  <c r="O84" i="1"/>
  <c r="K84" i="1"/>
  <c r="M84" i="1" s="1"/>
  <c r="J84" i="1"/>
  <c r="L84" i="1" s="1"/>
  <c r="I84" i="1"/>
  <c r="H84" i="1"/>
  <c r="G84" i="1"/>
  <c r="P83" i="1"/>
  <c r="O83" i="1"/>
  <c r="K83" i="1"/>
  <c r="M83" i="1" s="1"/>
  <c r="J83" i="1"/>
  <c r="L83" i="1" s="1"/>
  <c r="I83" i="1"/>
  <c r="H83" i="1"/>
  <c r="G83" i="1"/>
  <c r="P82" i="1"/>
  <c r="O82" i="1"/>
  <c r="M82" i="1"/>
  <c r="K82" i="1"/>
  <c r="J82" i="1"/>
  <c r="L82" i="1" s="1"/>
  <c r="I82" i="1"/>
  <c r="H82" i="1"/>
  <c r="G82" i="1"/>
  <c r="P81" i="1"/>
  <c r="O81" i="1"/>
  <c r="M81" i="1"/>
  <c r="K81" i="1"/>
  <c r="J81" i="1"/>
  <c r="L81" i="1" s="1"/>
  <c r="I81" i="1"/>
  <c r="H81" i="1"/>
  <c r="G81" i="1"/>
  <c r="P80" i="1"/>
  <c r="O80" i="1"/>
  <c r="K80" i="1"/>
  <c r="M80" i="1" s="1"/>
  <c r="J80" i="1"/>
  <c r="L80" i="1" s="1"/>
  <c r="I80" i="1"/>
  <c r="H80" i="1"/>
  <c r="G80" i="1"/>
  <c r="P79" i="1"/>
  <c r="O79" i="1"/>
  <c r="L79" i="1"/>
  <c r="K79" i="1"/>
  <c r="M79" i="1" s="1"/>
  <c r="J79" i="1"/>
  <c r="I79" i="1"/>
  <c r="H79" i="1"/>
  <c r="G79" i="1"/>
  <c r="P78" i="1"/>
  <c r="O78" i="1"/>
  <c r="M78" i="1"/>
  <c r="K78" i="1"/>
  <c r="J78" i="1"/>
  <c r="L78" i="1" s="1"/>
  <c r="I78" i="1"/>
  <c r="H78" i="1"/>
  <c r="G78" i="1"/>
  <c r="P77" i="1"/>
  <c r="O77" i="1"/>
  <c r="M77" i="1"/>
  <c r="K77" i="1"/>
  <c r="J77" i="1"/>
  <c r="L77" i="1" s="1"/>
  <c r="I77" i="1"/>
  <c r="H77" i="1"/>
  <c r="G77" i="1"/>
  <c r="P76" i="1"/>
  <c r="O76" i="1"/>
  <c r="K76" i="1"/>
  <c r="M76" i="1" s="1"/>
  <c r="J76" i="1"/>
  <c r="L76" i="1" s="1"/>
  <c r="I76" i="1"/>
  <c r="H76" i="1"/>
  <c r="G76" i="1"/>
  <c r="P75" i="1"/>
  <c r="O75" i="1"/>
  <c r="L75" i="1"/>
  <c r="K75" i="1"/>
  <c r="M75" i="1" s="1"/>
  <c r="J75" i="1"/>
  <c r="I75" i="1"/>
  <c r="H75" i="1"/>
  <c r="G75" i="1"/>
  <c r="P74" i="1"/>
  <c r="O74" i="1"/>
  <c r="M74" i="1"/>
  <c r="K74" i="1"/>
  <c r="J74" i="1"/>
  <c r="L74" i="1" s="1"/>
  <c r="I74" i="1"/>
  <c r="H74" i="1"/>
  <c r="G74" i="1"/>
  <c r="P73" i="1"/>
  <c r="O73" i="1"/>
  <c r="M73" i="1"/>
  <c r="K73" i="1"/>
  <c r="J73" i="1"/>
  <c r="L73" i="1" s="1"/>
  <c r="I73" i="1"/>
  <c r="H73" i="1"/>
  <c r="G73" i="1"/>
  <c r="P72" i="1"/>
  <c r="O72" i="1"/>
  <c r="K72" i="1"/>
  <c r="M72" i="1" s="1"/>
  <c r="J72" i="1"/>
  <c r="L72" i="1" s="1"/>
  <c r="I72" i="1"/>
  <c r="H72" i="1"/>
  <c r="G72" i="1"/>
  <c r="P71" i="1"/>
  <c r="O71" i="1"/>
  <c r="L71" i="1"/>
  <c r="K71" i="1"/>
  <c r="M71" i="1" s="1"/>
  <c r="J71" i="1"/>
  <c r="I71" i="1"/>
  <c r="H71" i="1"/>
  <c r="G71" i="1"/>
  <c r="P70" i="1"/>
  <c r="O70" i="1"/>
  <c r="K70" i="1"/>
  <c r="M70" i="1" s="1"/>
  <c r="J70" i="1"/>
  <c r="L70" i="1" s="1"/>
  <c r="I70" i="1"/>
  <c r="H70" i="1"/>
  <c r="G70" i="1"/>
  <c r="P69" i="1"/>
  <c r="O69" i="1"/>
  <c r="K69" i="1"/>
  <c r="M69" i="1" s="1"/>
  <c r="J69" i="1"/>
  <c r="L69" i="1" s="1"/>
  <c r="I69" i="1"/>
  <c r="H69" i="1"/>
  <c r="G69" i="1"/>
  <c r="P68" i="1"/>
  <c r="O68" i="1"/>
  <c r="K68" i="1"/>
  <c r="M68" i="1" s="1"/>
  <c r="J68" i="1"/>
  <c r="L68" i="1" s="1"/>
  <c r="I68" i="1"/>
  <c r="H68" i="1"/>
  <c r="G68" i="1"/>
  <c r="P67" i="1"/>
  <c r="O67" i="1"/>
  <c r="K67" i="1"/>
  <c r="M67" i="1" s="1"/>
  <c r="J67" i="1"/>
  <c r="L67" i="1" s="1"/>
  <c r="I67" i="1"/>
  <c r="H67" i="1"/>
  <c r="G67" i="1"/>
  <c r="P66" i="1"/>
  <c r="O66" i="1"/>
  <c r="K66" i="1"/>
  <c r="M66" i="1" s="1"/>
  <c r="J66" i="1"/>
  <c r="L66" i="1" s="1"/>
  <c r="I66" i="1"/>
  <c r="H66" i="1"/>
  <c r="G66" i="1"/>
  <c r="P65" i="1"/>
  <c r="O65" i="1"/>
  <c r="K65" i="1"/>
  <c r="M65" i="1" s="1"/>
  <c r="J65" i="1"/>
  <c r="L65" i="1" s="1"/>
  <c r="I65" i="1"/>
  <c r="H65" i="1"/>
  <c r="G65" i="1"/>
  <c r="P64" i="1"/>
  <c r="O64" i="1"/>
  <c r="K64" i="1"/>
  <c r="M64" i="1" s="1"/>
  <c r="J64" i="1"/>
  <c r="L64" i="1" s="1"/>
  <c r="I64" i="1"/>
  <c r="H64" i="1"/>
  <c r="G64" i="1"/>
  <c r="P63" i="1"/>
  <c r="O63" i="1"/>
  <c r="K63" i="1"/>
  <c r="M63" i="1" s="1"/>
  <c r="J63" i="1"/>
  <c r="L63" i="1" s="1"/>
  <c r="I63" i="1"/>
  <c r="H63" i="1"/>
  <c r="G63" i="1"/>
  <c r="P62" i="1"/>
  <c r="O62" i="1"/>
  <c r="K62" i="1"/>
  <c r="M62" i="1" s="1"/>
  <c r="J62" i="1"/>
  <c r="L62" i="1" s="1"/>
  <c r="I62" i="1"/>
  <c r="H62" i="1"/>
  <c r="G62" i="1"/>
  <c r="P61" i="1"/>
  <c r="O61" i="1"/>
  <c r="K61" i="1"/>
  <c r="M61" i="1" s="1"/>
  <c r="J61" i="1"/>
  <c r="L61" i="1" s="1"/>
  <c r="I61" i="1"/>
  <c r="H61" i="1"/>
  <c r="G61" i="1"/>
  <c r="P60" i="1"/>
  <c r="O60" i="1"/>
  <c r="K60" i="1"/>
  <c r="M60" i="1" s="1"/>
  <c r="J60" i="1"/>
  <c r="L60" i="1" s="1"/>
  <c r="I60" i="1"/>
  <c r="H60" i="1"/>
  <c r="G60" i="1"/>
  <c r="P59" i="1"/>
  <c r="O59" i="1"/>
  <c r="K59" i="1"/>
  <c r="M59" i="1" s="1"/>
  <c r="J59" i="1"/>
  <c r="L59" i="1" s="1"/>
  <c r="I59" i="1"/>
  <c r="H59" i="1"/>
  <c r="G59" i="1"/>
  <c r="P58" i="1"/>
  <c r="O58" i="1"/>
  <c r="K58" i="1"/>
  <c r="M58" i="1" s="1"/>
  <c r="J58" i="1"/>
  <c r="L58" i="1" s="1"/>
  <c r="I58" i="1"/>
  <c r="H58" i="1"/>
  <c r="G58" i="1"/>
  <c r="P57" i="1"/>
  <c r="O57" i="1"/>
  <c r="K57" i="1"/>
  <c r="M57" i="1" s="1"/>
  <c r="J57" i="1"/>
  <c r="L57" i="1" s="1"/>
  <c r="I57" i="1"/>
  <c r="H57" i="1"/>
  <c r="G57" i="1"/>
  <c r="P56" i="1"/>
  <c r="O56" i="1"/>
  <c r="K56" i="1"/>
  <c r="M56" i="1" s="1"/>
  <c r="J56" i="1"/>
  <c r="L56" i="1" s="1"/>
  <c r="I56" i="1"/>
  <c r="H56" i="1"/>
  <c r="G56" i="1"/>
  <c r="P55" i="1"/>
  <c r="O55" i="1"/>
  <c r="K55" i="1"/>
  <c r="M55" i="1" s="1"/>
  <c r="J55" i="1"/>
  <c r="L55" i="1" s="1"/>
  <c r="I55" i="1"/>
  <c r="H55" i="1"/>
  <c r="G55" i="1"/>
  <c r="P54" i="1"/>
  <c r="O54" i="1"/>
  <c r="K54" i="1"/>
  <c r="M54" i="1" s="1"/>
  <c r="J54" i="1"/>
  <c r="L54" i="1" s="1"/>
  <c r="I54" i="1"/>
  <c r="H54" i="1"/>
  <c r="G54" i="1"/>
  <c r="P53" i="1"/>
  <c r="O53" i="1"/>
  <c r="K53" i="1"/>
  <c r="M53" i="1" s="1"/>
  <c r="J53" i="1"/>
  <c r="L53" i="1" s="1"/>
  <c r="I53" i="1"/>
  <c r="H53" i="1"/>
  <c r="G53" i="1"/>
  <c r="P52" i="1"/>
  <c r="O52" i="1"/>
  <c r="K52" i="1"/>
  <c r="M52" i="1" s="1"/>
  <c r="J52" i="1"/>
  <c r="L52" i="1" s="1"/>
  <c r="I52" i="1"/>
  <c r="H52" i="1"/>
  <c r="G52" i="1"/>
  <c r="P51" i="1"/>
  <c r="O51" i="1"/>
  <c r="K51" i="1"/>
  <c r="M51" i="1" s="1"/>
  <c r="J51" i="1"/>
  <c r="L51" i="1" s="1"/>
  <c r="I51" i="1"/>
  <c r="H51" i="1"/>
  <c r="G51" i="1"/>
  <c r="P50" i="1"/>
  <c r="O50" i="1"/>
  <c r="M50" i="1"/>
  <c r="K50" i="1"/>
  <c r="J50" i="1"/>
  <c r="L50" i="1" s="1"/>
  <c r="I50" i="1"/>
  <c r="H50" i="1"/>
  <c r="G50" i="1"/>
  <c r="P49" i="1"/>
  <c r="O49" i="1"/>
  <c r="M49" i="1"/>
  <c r="K49" i="1"/>
  <c r="J49" i="1"/>
  <c r="L49" i="1" s="1"/>
  <c r="I49" i="1"/>
  <c r="H49" i="1"/>
  <c r="G49" i="1"/>
  <c r="P48" i="1"/>
  <c r="O48" i="1"/>
  <c r="K48" i="1"/>
  <c r="M48" i="1" s="1"/>
  <c r="J48" i="1"/>
  <c r="L48" i="1" s="1"/>
  <c r="I48" i="1"/>
  <c r="H48" i="1"/>
  <c r="G48" i="1"/>
  <c r="P47" i="1"/>
  <c r="O47" i="1"/>
  <c r="L47" i="1"/>
  <c r="K47" i="1"/>
  <c r="M47" i="1" s="1"/>
  <c r="J47" i="1"/>
  <c r="I47" i="1"/>
  <c r="H47" i="1"/>
  <c r="G47" i="1"/>
  <c r="P46" i="1"/>
  <c r="O46" i="1"/>
  <c r="M46" i="1"/>
  <c r="K46" i="1"/>
  <c r="J46" i="1"/>
  <c r="L46" i="1" s="1"/>
  <c r="I46" i="1"/>
  <c r="H46" i="1"/>
  <c r="G46" i="1"/>
  <c r="P45" i="1"/>
  <c r="O45" i="1"/>
  <c r="M45" i="1"/>
  <c r="K45" i="1"/>
  <c r="J45" i="1"/>
  <c r="L45" i="1" s="1"/>
  <c r="I45" i="1"/>
  <c r="H45" i="1"/>
  <c r="G45" i="1"/>
  <c r="P44" i="1"/>
  <c r="O44" i="1"/>
  <c r="K44" i="1"/>
  <c r="M44" i="1" s="1"/>
  <c r="J44" i="1"/>
  <c r="L44" i="1" s="1"/>
  <c r="I44" i="1"/>
  <c r="H44" i="1"/>
  <c r="G44" i="1"/>
  <c r="P43" i="1"/>
  <c r="O43" i="1"/>
  <c r="L43" i="1"/>
  <c r="K43" i="1"/>
  <c r="M43" i="1" s="1"/>
  <c r="J43" i="1"/>
  <c r="I43" i="1"/>
  <c r="H43" i="1"/>
  <c r="G43" i="1"/>
  <c r="P42" i="1"/>
  <c r="O42" i="1"/>
  <c r="M42" i="1"/>
  <c r="K42" i="1"/>
  <c r="J42" i="1"/>
  <c r="L42" i="1" s="1"/>
  <c r="I42" i="1"/>
  <c r="H42" i="1"/>
  <c r="G42" i="1"/>
  <c r="P41" i="1"/>
  <c r="O41" i="1"/>
  <c r="M41" i="1"/>
  <c r="K41" i="1"/>
  <c r="J41" i="1"/>
  <c r="L41" i="1" s="1"/>
  <c r="I41" i="1"/>
  <c r="H41" i="1"/>
  <c r="G41" i="1"/>
  <c r="P40" i="1"/>
  <c r="O40" i="1"/>
  <c r="K40" i="1"/>
  <c r="M40" i="1" s="1"/>
  <c r="J40" i="1"/>
  <c r="L40" i="1" s="1"/>
  <c r="I40" i="1"/>
  <c r="H40" i="1"/>
  <c r="G40" i="1"/>
  <c r="P39" i="1"/>
  <c r="O39" i="1"/>
  <c r="L39" i="1"/>
  <c r="K39" i="1"/>
  <c r="M39" i="1" s="1"/>
  <c r="J39" i="1"/>
  <c r="I39" i="1"/>
  <c r="H39" i="1"/>
  <c r="G39" i="1"/>
  <c r="P38" i="1"/>
  <c r="O38" i="1"/>
  <c r="K38" i="1"/>
  <c r="M38" i="1" s="1"/>
  <c r="J38" i="1"/>
  <c r="L38" i="1" s="1"/>
  <c r="I38" i="1"/>
  <c r="H38" i="1"/>
  <c r="G38" i="1"/>
  <c r="P37" i="1"/>
  <c r="O37" i="1"/>
  <c r="K37" i="1"/>
  <c r="M37" i="1" s="1"/>
  <c r="J37" i="1"/>
  <c r="L37" i="1" s="1"/>
  <c r="I37" i="1"/>
  <c r="H37" i="1"/>
  <c r="G37" i="1"/>
  <c r="P36" i="1"/>
  <c r="O36" i="1"/>
  <c r="K36" i="1"/>
  <c r="M36" i="1" s="1"/>
  <c r="J36" i="1"/>
  <c r="L36" i="1" s="1"/>
  <c r="I36" i="1"/>
  <c r="H36" i="1"/>
  <c r="G36" i="1"/>
  <c r="P35" i="1"/>
  <c r="O35" i="1"/>
  <c r="K35" i="1"/>
  <c r="M35" i="1" s="1"/>
  <c r="J35" i="1"/>
  <c r="L35" i="1" s="1"/>
  <c r="I35" i="1"/>
  <c r="H35" i="1"/>
  <c r="G35" i="1"/>
  <c r="P34" i="1"/>
  <c r="O34" i="1"/>
  <c r="K34" i="1"/>
  <c r="M34" i="1" s="1"/>
  <c r="J34" i="1"/>
  <c r="L34" i="1" s="1"/>
  <c r="I34" i="1"/>
  <c r="H34" i="1"/>
  <c r="G34" i="1"/>
  <c r="P33" i="1"/>
  <c r="O33" i="1"/>
  <c r="K33" i="1"/>
  <c r="M33" i="1" s="1"/>
  <c r="J33" i="1"/>
  <c r="L33" i="1" s="1"/>
  <c r="I33" i="1"/>
  <c r="H33" i="1"/>
  <c r="G33" i="1"/>
  <c r="P32" i="1"/>
  <c r="O32" i="1"/>
  <c r="K32" i="1"/>
  <c r="M32" i="1" s="1"/>
  <c r="J32" i="1"/>
  <c r="L32" i="1" s="1"/>
  <c r="I32" i="1"/>
  <c r="H32" i="1"/>
  <c r="G32" i="1"/>
  <c r="P31" i="1"/>
  <c r="O31" i="1"/>
  <c r="K31" i="1"/>
  <c r="M31" i="1" s="1"/>
  <c r="J31" i="1"/>
  <c r="L31" i="1" s="1"/>
  <c r="I31" i="1"/>
  <c r="H31" i="1"/>
  <c r="G31" i="1"/>
  <c r="P30" i="1"/>
  <c r="O30" i="1"/>
  <c r="K30" i="1"/>
  <c r="M30" i="1" s="1"/>
  <c r="J30" i="1"/>
  <c r="L30" i="1" s="1"/>
  <c r="I30" i="1"/>
  <c r="H30" i="1"/>
  <c r="G30" i="1"/>
  <c r="P29" i="1"/>
  <c r="O29" i="1"/>
  <c r="K29" i="1"/>
  <c r="M29" i="1" s="1"/>
  <c r="J29" i="1"/>
  <c r="L29" i="1" s="1"/>
  <c r="I29" i="1"/>
  <c r="H29" i="1"/>
  <c r="G29" i="1"/>
  <c r="P28" i="1"/>
  <c r="O28" i="1"/>
  <c r="K28" i="1"/>
  <c r="M28" i="1" s="1"/>
  <c r="J28" i="1"/>
  <c r="L28" i="1" s="1"/>
  <c r="I28" i="1"/>
  <c r="H28" i="1"/>
  <c r="G28" i="1"/>
  <c r="P27" i="1"/>
  <c r="O27" i="1"/>
  <c r="K27" i="1"/>
  <c r="M27" i="1" s="1"/>
  <c r="J27" i="1"/>
  <c r="L27" i="1" s="1"/>
  <c r="I27" i="1"/>
  <c r="H27" i="1"/>
  <c r="G27" i="1"/>
  <c r="P26" i="1"/>
  <c r="O26" i="1"/>
  <c r="K26" i="1"/>
  <c r="M26" i="1" s="1"/>
  <c r="J26" i="1"/>
  <c r="L26" i="1" s="1"/>
  <c r="I26" i="1"/>
  <c r="H26" i="1"/>
  <c r="G26" i="1"/>
  <c r="P25" i="1"/>
  <c r="O25" i="1"/>
  <c r="K25" i="1"/>
  <c r="M25" i="1" s="1"/>
  <c r="J25" i="1"/>
  <c r="L25" i="1" s="1"/>
  <c r="I25" i="1"/>
  <c r="H25" i="1"/>
  <c r="G25" i="1"/>
  <c r="P24" i="1"/>
  <c r="O24" i="1"/>
  <c r="K24" i="1"/>
  <c r="M24" i="1" s="1"/>
  <c r="J24" i="1"/>
  <c r="L24" i="1" s="1"/>
  <c r="I24" i="1"/>
  <c r="H24" i="1"/>
  <c r="G24" i="1"/>
  <c r="P23" i="1"/>
  <c r="O23" i="1"/>
  <c r="K23" i="1"/>
  <c r="M23" i="1" s="1"/>
  <c r="J23" i="1"/>
  <c r="L23" i="1" s="1"/>
  <c r="I23" i="1"/>
  <c r="H23" i="1"/>
  <c r="G23" i="1"/>
  <c r="P22" i="1"/>
  <c r="O22" i="1"/>
  <c r="K22" i="1"/>
  <c r="M22" i="1" s="1"/>
  <c r="J22" i="1"/>
  <c r="L22" i="1" s="1"/>
  <c r="I22" i="1"/>
  <c r="H22" i="1"/>
  <c r="G22" i="1"/>
  <c r="P21" i="1"/>
  <c r="O21" i="1"/>
  <c r="K21" i="1"/>
  <c r="M21" i="1" s="1"/>
  <c r="J21" i="1"/>
  <c r="L21" i="1" s="1"/>
  <c r="I21" i="1"/>
  <c r="H21" i="1"/>
  <c r="G21" i="1"/>
  <c r="P20" i="1"/>
  <c r="O20" i="1"/>
  <c r="K20" i="1"/>
  <c r="M20" i="1" s="1"/>
  <c r="J20" i="1"/>
  <c r="L20" i="1" s="1"/>
  <c r="I20" i="1"/>
  <c r="H20" i="1"/>
  <c r="G20" i="1"/>
  <c r="P19" i="1"/>
  <c r="O19" i="1"/>
  <c r="K19" i="1"/>
  <c r="M19" i="1" s="1"/>
  <c r="J19" i="1"/>
  <c r="L19" i="1" s="1"/>
  <c r="I19" i="1"/>
  <c r="H19" i="1"/>
  <c r="G19" i="1"/>
  <c r="P18" i="1"/>
  <c r="O18" i="1"/>
  <c r="M18" i="1"/>
  <c r="K18" i="1"/>
  <c r="J18" i="1"/>
  <c r="L18" i="1" s="1"/>
  <c r="I18" i="1"/>
  <c r="H18" i="1"/>
  <c r="G18" i="1"/>
  <c r="P17" i="1"/>
  <c r="O17" i="1"/>
  <c r="K17" i="1"/>
  <c r="M17" i="1" s="1"/>
  <c r="J17" i="1"/>
  <c r="L17" i="1" s="1"/>
  <c r="I17" i="1"/>
  <c r="H17" i="1"/>
  <c r="G17" i="1"/>
  <c r="P16" i="1"/>
  <c r="O16" i="1"/>
  <c r="K16" i="1"/>
  <c r="M16" i="1" s="1"/>
  <c r="J16" i="1"/>
  <c r="L16" i="1" s="1"/>
  <c r="I16" i="1"/>
  <c r="H16" i="1"/>
  <c r="G16" i="1"/>
  <c r="P15" i="1"/>
  <c r="O15" i="1"/>
  <c r="L15" i="1"/>
  <c r="K15" i="1"/>
  <c r="M15" i="1" s="1"/>
  <c r="J15" i="1"/>
  <c r="I15" i="1"/>
  <c r="H15" i="1"/>
  <c r="G15" i="1"/>
  <c r="P14" i="1"/>
  <c r="O14" i="1"/>
  <c r="M14" i="1"/>
  <c r="K14" i="1"/>
  <c r="J14" i="1"/>
  <c r="L14" i="1" s="1"/>
  <c r="I14" i="1"/>
  <c r="H14" i="1"/>
  <c r="G14" i="1"/>
  <c r="P13" i="1"/>
  <c r="O13" i="1"/>
  <c r="M13" i="1"/>
  <c r="K13" i="1"/>
  <c r="J13" i="1"/>
  <c r="L13" i="1" s="1"/>
  <c r="I13" i="1"/>
  <c r="H13" i="1"/>
  <c r="G13" i="1"/>
  <c r="P12" i="1"/>
  <c r="O12" i="1"/>
  <c r="K12" i="1"/>
  <c r="M12" i="1" s="1"/>
  <c r="J12" i="1"/>
  <c r="L12" i="1" s="1"/>
  <c r="I12" i="1"/>
  <c r="H12" i="1"/>
  <c r="G12" i="1"/>
  <c r="P11" i="1"/>
  <c r="O11" i="1"/>
  <c r="L11" i="1"/>
  <c r="K11" i="1"/>
  <c r="M11" i="1" s="1"/>
  <c r="J11" i="1"/>
  <c r="I11" i="1"/>
  <c r="H11" i="1"/>
  <c r="G11" i="1"/>
  <c r="P10" i="1"/>
  <c r="O10" i="1"/>
  <c r="M10" i="1"/>
  <c r="K10" i="1"/>
  <c r="J10" i="1"/>
  <c r="L10" i="1" s="1"/>
  <c r="I10" i="1"/>
  <c r="H10" i="1"/>
  <c r="G10" i="1"/>
  <c r="P9" i="1"/>
  <c r="O9" i="1"/>
  <c r="M9" i="1"/>
  <c r="K9" i="1"/>
  <c r="J9" i="1"/>
  <c r="L9" i="1" s="1"/>
  <c r="I9" i="1"/>
  <c r="H9" i="1"/>
  <c r="G9" i="1"/>
  <c r="P8" i="1"/>
  <c r="O8" i="1"/>
  <c r="K8" i="1"/>
  <c r="M8" i="1" s="1"/>
  <c r="J8" i="1"/>
  <c r="L8" i="1" s="1"/>
  <c r="I8" i="1"/>
  <c r="H8" i="1"/>
  <c r="G8" i="1"/>
  <c r="P7" i="1"/>
  <c r="O7" i="1"/>
  <c r="L7" i="1"/>
  <c r="K7" i="1"/>
  <c r="M7" i="1" s="1"/>
  <c r="J7" i="1"/>
  <c r="I7" i="1"/>
  <c r="H7" i="1"/>
  <c r="G7" i="1"/>
  <c r="P6" i="1"/>
  <c r="O6" i="1"/>
  <c r="K6" i="1"/>
  <c r="M6" i="1" s="1"/>
  <c r="J6" i="1"/>
  <c r="L6" i="1" s="1"/>
  <c r="I6" i="1"/>
  <c r="H6" i="1"/>
  <c r="G6" i="1"/>
  <c r="P5" i="1"/>
  <c r="O5" i="1"/>
  <c r="K5" i="1"/>
  <c r="M5" i="1" s="1"/>
  <c r="J5" i="1"/>
  <c r="L5" i="1" s="1"/>
  <c r="I5" i="1"/>
  <c r="H5" i="1"/>
  <c r="G5" i="1"/>
  <c r="P4" i="1"/>
  <c r="O4" i="1"/>
  <c r="K4" i="1"/>
  <c r="M4" i="1" s="1"/>
  <c r="J4" i="1"/>
  <c r="L4" i="1" s="1"/>
  <c r="I4" i="1"/>
  <c r="H4" i="1"/>
  <c r="G4" i="1"/>
  <c r="P3" i="1"/>
  <c r="O3" i="1"/>
  <c r="K3" i="1"/>
  <c r="M3" i="1" s="1"/>
  <c r="J3" i="1"/>
  <c r="L3" i="1" s="1"/>
  <c r="I3" i="1"/>
  <c r="H3" i="1"/>
  <c r="G3" i="1"/>
  <c r="O2" i="1"/>
  <c r="K2" i="1"/>
  <c r="M2" i="1" s="1"/>
  <c r="J2" i="1"/>
  <c r="L2" i="1" s="1"/>
  <c r="I2" i="1"/>
  <c r="H2" i="1"/>
  <c r="G2" i="1"/>
  <c r="E14" i="7"/>
  <c r="E15" i="7" s="1"/>
  <c r="E13" i="7"/>
  <c r="AL1" i="7" l="1"/>
  <c r="AM1" i="7"/>
  <c r="AG1" i="7"/>
  <c r="AH1" i="7" s="1"/>
  <c r="AA1" i="7"/>
  <c r="Y1" i="7"/>
  <c r="X1" i="7"/>
  <c r="AC3" i="7" l="1" a="1"/>
  <c r="AC3" i="7" s="1"/>
  <c r="AD3" i="7" a="1"/>
  <c r="AD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<sst xmlns="http://schemas.openxmlformats.org/spreadsheetml/2006/main" count="1925" uniqueCount="143">
  <si>
    <t>DATE</t>
  </si>
  <si>
    <t>PRODUCT ID</t>
  </si>
  <si>
    <t>QUANTITY</t>
  </si>
  <si>
    <t>SALE TYPE</t>
  </si>
  <si>
    <t>PAYMENT MODE</t>
  </si>
  <si>
    <t>DISCOUNT %</t>
  </si>
  <si>
    <t>PRODUCT</t>
  </si>
  <si>
    <t>CATEGORY</t>
  </si>
  <si>
    <t>UOM</t>
  </si>
  <si>
    <t>BUYING PRIZE</t>
  </si>
  <si>
    <t>SELLING PRICE</t>
  </si>
  <si>
    <t>TOTAL BUYING PRICE</t>
  </si>
  <si>
    <t>TOTAL SELING PRICE</t>
  </si>
  <si>
    <t>DAY</t>
  </si>
  <si>
    <t>MONTH</t>
  </si>
  <si>
    <t>YEAR</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</si>
  <si>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</si>
  <si>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</si>
  <si>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</si>
  <si>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</si>
  <si>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</si>
  <si>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</si>
  <si>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</si>
  <si>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</si>
  <si>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</si>
  <si>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</si>
  <si>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</si>
  <si>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</si>
  <si>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</si>
  <si>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</si>
  <si>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</si>
  <si>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</si>
  <si>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</si>
  <si>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</si>
  <si>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</si>
  <si>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</si>
  <si>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</si>
  <si>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</si>
  <si>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</si>
  <si>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</si>
  <si>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</si>
  <si>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</si>
  <si>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</si>
  <si>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</si>
  <si>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</si>
  <si>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</si>
  <si>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</si>
  <si>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</si>
  <si>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</si>
  <si>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</si>
  <si>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</si>
  <si>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</si>
  <si>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</si>
  <si>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</si>
  <si>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</si>
  <si>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</si>
  <si>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</si>
  <si>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</si>
  <si>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</si>
  <si>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</si>
  <si>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</si>
  <si>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</si>
  <si>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</si>
  <si>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</si>
  <si>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</si>
  <si>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</si>
  <si>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</si>
  <si>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</si>
  <si>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</si>
  <si>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</si>
  <si>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</si>
  <si>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</si>
  <si>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</si>
  <si>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</si>
  <si>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</si>
  <si>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</si>
  <si>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</si>
  <si>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</si>
  <si>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</si>
  <si>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</si>
  <si>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</si>
  <si>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</si>
  <si>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</si>
  <si>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</si>
  <si>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</si>
  <si>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</si>
  <si>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</si>
  <si>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</si>
  <si>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</si>
  <si>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</si>
  <si>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</si>
  <si>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</si>
  <si>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</si>
  <si>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</si>
  <si>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</si>
  <si>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</si>
  <si>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</si>
  <si>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</si>
  <si>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</si>
  <si>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</si>
  <si>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</si>
  <si>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</si>
  <si>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</si>
  <si>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</si>
  <si>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</si>
  <si>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</si>
  <si>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</si>
  <si>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</si>
  <si>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</si>
  <si>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</si>
  <si>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</si>
  <si>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</si>
  <si>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</si>
  <si>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</si>
  <si>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</si>
  <si>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</si>
  <si>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</si>
  <si>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</si>
  <si>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</si>
  <si>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Sum of TOTAL SELING PRICE</t>
  </si>
  <si>
    <t>Sum of TOTAL BUYING PRICE</t>
  </si>
  <si>
    <t>Month</t>
  </si>
  <si>
    <t>Profit</t>
  </si>
  <si>
    <t>Profit %</t>
  </si>
  <si>
    <t>Sum of QUANTITY</t>
  </si>
  <si>
    <t>Jan</t>
  </si>
  <si>
    <t>Feb</t>
  </si>
  <si>
    <t>Mar</t>
  </si>
  <si>
    <t>Apr</t>
  </si>
  <si>
    <t>May</t>
  </si>
  <si>
    <t>Jun</t>
  </si>
  <si>
    <t>Jul</t>
  </si>
  <si>
    <t>Aug</t>
  </si>
  <si>
    <t>Sep</t>
  </si>
  <si>
    <t>Oct</t>
  </si>
  <si>
    <t>Nov</t>
  </si>
  <si>
    <t>Dec</t>
  </si>
  <si>
    <t>Row Labels</t>
  </si>
  <si>
    <t xml:space="preserve">TOTAL SALE </t>
  </si>
  <si>
    <t>TOTAL PROFIT</t>
  </si>
  <si>
    <t>PROFIT %</t>
  </si>
  <si>
    <t>Selling Price</t>
  </si>
  <si>
    <t>Sum of SELLING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</si>
</sst>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1"/>
      <color theme="1"/>
      <name val="Calibri"/>
      <scheme val="minor"/>
    </font>
    <font>
      <sz val="11"/>
      <color theme="1"/>
      <name val="Calibri"/>
      <family val="2"/>
      <scheme val="minor"/>
    </font>
    <font>
      <b/>
      <sz val="11"/>
      <color rgb="FF7030A0"/>
      <name val="Calibri"/>
    </font>
    <font>
      <sz val="11"/>
      <color theme="1"/>
      <name val="Calibri"/>
    </font>
    <font>
      <sz val="11"/>
      <color theme="1"/>
      <name val="Calibri"/>
      <scheme val="minor"/>
    </font>
    <font>
      <sz val="8"/>
      <name val="Calibri"/>
      <scheme val="minor"/>
    </font>
  </fonts>
  <fills count="6">
    <fill>
      <patternFill patternType="none"/>
    </fill>
    <fill>
      <patternFill patternType="gray125"/>
    </fill>
    <fill>
      <patternFill patternType="solid">
        <fgColor rgb="FFD1B2E8"/>
        <bgColor rgb="FFD1B2E8"/>
      </patternFill>
    </fill>
    <fill>
      <patternFill patternType="solid">
        <fgColor rgb="FFCBD2DC"/>
        <bgColor rgb="FFCBD2DC"/>
      </patternFill>
    </fill>
    <fill>
      <patternFill patternType="solid">
        <fgColor rgb="FFD7D2D8"/>
        <bgColor rgb="FFD7D2D8"/>
      </patternFill>
    </fill>
    <fill>
      <patternFill patternType="solid">
        <fgColor rgb="FFE1CCF0"/>
        <bgColor rgb="FFE1CCF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indexed="64"/>
      </left>
      <right style="thin">
        <color indexed="64"/>
      </right>
      <top style="thin">
        <color indexed="64"/>
      </top>
      <bottom style="thin">
        <color indexed="64"/>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indexed="65"/>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style="thin">
        <color rgb="FF999999"/>
      </right>
      <top style="thin">
        <color indexed="65"/>
      </top>
      <bottom/>
      <diagonal/>
    </border>
    <border>
      <left/>
      <right style="thin">
        <color rgb="FF999999"/>
      </right>
      <top style="thin">
        <color indexed="65"/>
      </top>
      <bottom style="thin">
        <color rgb="FF999999"/>
      </bottom>
      <diagonal/>
    </border>
  </borders>
  <cellStyleXfs count="2">
    <xf numFmtId="0" fontId="0" fillId="0" borderId="0"/>
    <xf numFmtId="9" fontId="4" fillId="0" borderId="0" applyFont="0" applyFill="0" applyBorder="0" applyAlignment="0" applyProtection="0"/>
  </cellStyleXfs>
  <cellXfs count="30">
    <xf numFmtId="0" fontId="0" fillId="0" borderId="0" xfId="0"/>
    <xf numFmtId="0" fontId="2" fillId="5" borderId="1" xfId="0" applyFont="1" applyFill="1" applyBorder="1" applyAlignment="1">
      <alignment horizontal="center" vertical="center"/>
    </xf>
    <xf numFmtId="0" fontId="3" fillId="0" borderId="1" xfId="0" applyFont="1" applyBorder="1" applyAlignment="1">
      <alignment horizontal="center"/>
    </xf>
    <xf numFmtId="0" fontId="4" fillId="0" borderId="0" xfId="0" applyFont="1"/>
    <xf numFmtId="0" fontId="0" fillId="0" borderId="2" xfId="0" applyBorder="1"/>
    <xf numFmtId="0" fontId="2" fillId="2" borderId="5" xfId="0" applyFont="1" applyFill="1" applyBorder="1" applyAlignment="1">
      <alignment horizontal="center" vertical="center"/>
    </xf>
    <xf numFmtId="14" fontId="3" fillId="3" borderId="5" xfId="0" applyNumberFormat="1" applyFont="1" applyFill="1" applyBorder="1" applyAlignment="1">
      <alignment horizontal="center"/>
    </xf>
    <xf numFmtId="0" fontId="3" fillId="3" borderId="5" xfId="0" applyFont="1" applyFill="1" applyBorder="1" applyAlignment="1">
      <alignment horizontal="center" vertical="center"/>
    </xf>
    <xf numFmtId="0" fontId="3" fillId="4" borderId="5" xfId="0" applyFont="1" applyFill="1" applyBorder="1" applyAlignment="1">
      <alignment horizontal="center"/>
    </xf>
    <xf numFmtId="164" fontId="3" fillId="4" borderId="5" xfId="0" applyNumberFormat="1" applyFont="1" applyFill="1" applyBorder="1" applyAlignment="1">
      <alignment horizontal="center"/>
    </xf>
    <xf numFmtId="0" fontId="3" fillId="0" borderId="5" xfId="0" applyFont="1" applyBorder="1" applyAlignment="1">
      <alignment horizontal="center"/>
    </xf>
    <xf numFmtId="0" fontId="0" fillId="0" borderId="5" xfId="0" applyBorder="1" applyAlignment="1">
      <alignment horizontal="center"/>
    </xf>
    <xf numFmtId="0" fontId="0" fillId="0" borderId="2" xfId="0" pivotButton="1" applyBorder="1"/>
    <xf numFmtId="0" fontId="0" fillId="0" borderId="6" xfId="0" applyBorder="1"/>
    <xf numFmtId="0" fontId="0" fillId="0" borderId="2" xfId="0" applyBorder="1" applyAlignment="1">
      <alignment horizontal="left"/>
    </xf>
    <xf numFmtId="0" fontId="0" fillId="0" borderId="3" xfId="0" applyBorder="1" applyAlignment="1">
      <alignment horizontal="left"/>
    </xf>
    <xf numFmtId="0" fontId="0" fillId="0" borderId="7" xfId="0" applyBorder="1"/>
    <xf numFmtId="0" fontId="0" fillId="0" borderId="9" xfId="0" applyBorder="1" applyAlignment="1">
      <alignment horizontal="left"/>
    </xf>
    <xf numFmtId="0" fontId="0" fillId="0" borderId="8" xfId="0" applyBorder="1"/>
    <xf numFmtId="0" fontId="0" fillId="0" borderId="4" xfId="0" applyBorder="1" applyAlignment="1">
      <alignment horizontal="left"/>
    </xf>
    <xf numFmtId="0" fontId="0" fillId="0" borderId="10" xfId="0" applyBorder="1"/>
    <xf numFmtId="0" fontId="0" fillId="0" borderId="11" xfId="0" applyBorder="1"/>
    <xf numFmtId="0" fontId="0" fillId="0" borderId="9" xfId="0" applyBorder="1"/>
    <xf numFmtId="0" fontId="0" fillId="0" borderId="12" xfId="0" applyBorder="1"/>
    <xf numFmtId="9" fontId="0" fillId="0" borderId="0" xfId="1" applyFont="1"/>
    <xf numFmtId="0" fontId="0" fillId="0" borderId="3" xfId="0" applyBorder="1"/>
    <xf numFmtId="0" fontId="0" fillId="0" borderId="13" xfId="0" applyBorder="1"/>
    <xf numFmtId="0" fontId="0" fillId="0" borderId="4" xfId="0" applyBorder="1"/>
    <xf numFmtId="0" fontId="0" fillId="0" borderId="14" xfId="0" applyBorder="1"/>
    <xf numFmtId="0" fontId="1" fillId="0" borderId="0" xfId="0" applyFont="1"/>
  </cellXfs>
  <cellStyles count="2">
    <cellStyle name="Normal" xfId="0" builtinId="0"/>
    <cellStyle name="Percent" xfId="1" builtinId="5"/>
  </cellStyles>
  <dxfs count="27">
    <dxf>
      <alignment horizont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bottom/>
      </border>
    </dxf>
    <dxf>
      <alignment horizontal="center" textRotation="0" wrapText="0" indent="0" justifyLastLine="0" shrinkToFit="0" readingOrder="0"/>
    </dxf>
    <dxf>
      <alignment horizontal="center" textRotation="0" wrapText="0" indent="0" justifyLastLine="0" shrinkToFit="0" readingOrder="0"/>
      <border diagonalUp="0" diagonalDown="0" outline="0">
        <left style="thin">
          <color indexed="64"/>
        </left>
        <right style="thin">
          <color indexed="64"/>
        </right>
        <top/>
        <bottom/>
      </border>
    </dxf>
    <dxf>
      <font>
        <b/>
        <i val="0"/>
        <sz val="10"/>
        <color theme="2"/>
      </font>
      <fill>
        <patternFill>
          <bgColor theme="4"/>
        </patternFill>
      </fill>
    </dxf>
    <dxf>
      <font>
        <b/>
        <i val="0"/>
        <sz val="12"/>
      </font>
      <fill>
        <patternFill>
          <bgColor theme="2"/>
        </patternFill>
      </fill>
      <border>
        <left style="thin">
          <color auto="1"/>
        </left>
        <right style="thin">
          <color auto="1"/>
        </right>
        <top style="thin">
          <color auto="1"/>
        </top>
        <bottom style="thin">
          <color auto="1"/>
        </bottom>
      </border>
    </dxf>
    <dxf>
      <fill>
        <patternFill patternType="solid">
          <fgColor rgb="FFDAE0EF"/>
          <bgColor rgb="FFDAE0EF"/>
        </patternFill>
      </fill>
    </dxf>
    <dxf>
      <fill>
        <patternFill patternType="solid">
          <fgColor rgb="FFB5C1DF"/>
          <bgColor rgb="FFB5C1DF"/>
        </patternFill>
      </fill>
    </dxf>
    <dxf>
      <fill>
        <patternFill patternType="solid">
          <fgColor theme="9"/>
          <bgColor theme="9"/>
        </patternFill>
      </fill>
    </dxf>
    <dxf>
      <fill>
        <patternFill patternType="solid">
          <fgColor rgb="FFDAE0EF"/>
          <bgColor rgb="FFDAE0EF"/>
        </patternFill>
      </fill>
    </dxf>
    <dxf>
      <fill>
        <patternFill patternType="solid">
          <fgColor rgb="FFDAE0EF"/>
          <bgColor rgb="FFDAE0EF"/>
        </patternFill>
      </fill>
    </dxf>
    <dxf>
      <fill>
        <patternFill patternType="solid">
          <fgColor theme="4"/>
          <bgColor theme="4"/>
        </patternFill>
      </fill>
    </dxf>
  </dxfs>
  <tableStyles count="4">
    <tableStyle name="Input Data-style" pivot="0" count="3" xr9:uid="{00000000-0011-0000-FFFF-FFFF00000000}">
      <tableStyleElement type="headerRow" dxfId="26"/>
      <tableStyleElement type="firstRowStripe" dxfId="25"/>
      <tableStyleElement type="secondRowStripe" dxfId="24"/>
    </tableStyle>
    <tableStyle name="Master Data-style" pivot="0" count="3" xr9:uid="{00000000-0011-0000-FFFF-FFFF01000000}">
      <tableStyleElement type="headerRow" dxfId="23"/>
      <tableStyleElement type="firstRowStripe" dxfId="22"/>
      <tableStyleElement type="secondRowStripe" dxfId="21"/>
    </tableStyle>
    <tableStyle name="R" pivot="0" table="0" count="6" xr9:uid="{6B2A0E61-AAFA-42B8-87CB-D81A80DF95FD}">
      <tableStyleElement type="wholeTable" dxfId="20"/>
      <tableStyleElement type="headerRow" dxfId="19"/>
    </tableStyle>
    <tableStyle name="RAVI" pivot="0" table="0" count="0" xr9:uid="{BD7D336B-0383-472F-BA49-0378D75857F2}"/>
  </tableStyles>
  <colors>
    <mruColors>
      <color rgb="FFFF6600"/>
      <color rgb="FF50F010"/>
      <color rgb="FFFFCC66"/>
      <color rgb="FFFFCC99"/>
      <color rgb="FFFFCCCC"/>
      <color rgb="FFFB9539"/>
    </mruColors>
  </colors>
  <extLst>
    <ext xmlns:x14="http://schemas.microsoft.com/office/spreadsheetml/2009/9/main" uri="{46F421CA-312F-682f-3DD2-61675219B42D}">
      <x14:dxfs count="4">
        <dxf>
          <font>
            <color theme="1"/>
          </font>
          <fill>
            <patternFill>
              <bgColor rgb="FFFFFF00"/>
            </patternFill>
          </fill>
        </dxf>
        <dxf>
          <font>
            <color theme="3"/>
          </font>
          <fill>
            <patternFill>
              <bgColor rgb="FFFFFF00"/>
            </patternFill>
          </fill>
        </dxf>
        <dxf>
          <font>
            <b/>
            <i val="0"/>
            <sz val="10"/>
            <color theme="2"/>
          </font>
          <fill>
            <patternFill>
              <bgColor theme="4"/>
            </patternFill>
          </fill>
        </dxf>
        <dxf>
          <font>
            <b/>
            <i val="0"/>
            <sz val="12"/>
            <color theme="3"/>
          </font>
          <fill>
            <patternFill>
              <bgColor theme="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R">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 name="RAVI"/>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5" Type="http://schemas.openxmlformats.org/officeDocument/2006/relationships/styles" Target="styles.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0286451163108"/>
          <c:y val="7.9532147001172851E-2"/>
          <c:w val="0.8439311001593921"/>
          <c:h val="0.80572416748450282"/>
        </c:manualLayout>
      </c:layout>
      <c:barChart>
        <c:barDir val="col"/>
        <c:grouping val="clustered"/>
        <c:varyColors val="0"/>
        <c:ser>
          <c:idx val="0"/>
          <c:order val="0"/>
          <c:spPr>
            <a:solidFill>
              <a:srgbClr val="7030A0"/>
            </a:solidFill>
            <a:ln>
              <a:noFill/>
            </a:ln>
            <a:effectLst/>
          </c:spPr>
          <c:invertIfNegative val="0"/>
          <c:cat>
            <c:strRef>
              <c:f>Analysis!$L$4:$L$15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20046.739999999998</c:v>
                </c:pt>
                <c:pt idx="1">
                  <c:v>15174.68</c:v>
                </c:pt>
                <c:pt idx="2">
                  <c:v>12763.120000000003</c:v>
                </c:pt>
                <c:pt idx="3">
                  <c:v>18273.84</c:v>
                </c:pt>
                <c:pt idx="4">
                  <c:v>11806.480000000001</c:v>
                </c:pt>
                <c:pt idx="5">
                  <c:v>15922.429999999998</c:v>
                </c:pt>
                <c:pt idx="6">
                  <c:v>19768.479999999996</c:v>
                </c:pt>
                <c:pt idx="7">
                  <c:v>21937.88</c:v>
                </c:pt>
                <c:pt idx="8">
                  <c:v>22261.86</c:v>
                </c:pt>
                <c:pt idx="9">
                  <c:v>12339.99</c:v>
                </c:pt>
                <c:pt idx="10">
                  <c:v>19647.870000000003</c:v>
                </c:pt>
                <c:pt idx="11">
                  <c:v>18196.780000000002</c:v>
                </c:pt>
              </c:numCache>
            </c:numRef>
          </c:val>
          <c:extLst>
            <c:ext xmlns:c16="http://schemas.microsoft.com/office/drawing/2014/chart" uri="{C3380CC4-5D6E-409C-BE32-E72D297353CC}">
              <c16:uniqueId val="{00000000-5871-4FB3-8514-40934E317F1B}"/>
            </c:ext>
          </c:extLst>
        </c:ser>
        <c:ser>
          <c:idx val="1"/>
          <c:order val="1"/>
          <c:spPr>
            <a:solidFill>
              <a:srgbClr val="FF0000"/>
            </a:solidFill>
            <a:ln>
              <a:noFill/>
            </a:ln>
            <a:effectLst/>
          </c:spPr>
          <c:invertIfNegative val="0"/>
          <c:dLbls>
            <c:dLbl>
              <c:idx val="0"/>
              <c:tx>
                <c:rich>
                  <a:bodyPr/>
                  <a:lstStyle/>
                  <a:p>
                    <a:fld id="{491E1D63-5935-4A01-BE6A-614232855ACB}"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5871-4FB3-8514-40934E317F1B}"/>
                </c:ext>
              </c:extLst>
            </c:dLbl>
            <c:dLbl>
              <c:idx val="1"/>
              <c:tx>
                <c:rich>
                  <a:bodyPr/>
                  <a:lstStyle/>
                  <a:p>
                    <a:fld id="{C88222B3-787F-4797-8E91-187D8405B0F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871-4FB3-8514-40934E317F1B}"/>
                </c:ext>
              </c:extLst>
            </c:dLbl>
            <c:dLbl>
              <c:idx val="2"/>
              <c:tx>
                <c:rich>
                  <a:bodyPr/>
                  <a:lstStyle/>
                  <a:p>
                    <a:fld id="{3169E3D3-7311-4440-BFC1-844BC95FAB6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871-4FB3-8514-40934E317F1B}"/>
                </c:ext>
              </c:extLst>
            </c:dLbl>
            <c:dLbl>
              <c:idx val="3"/>
              <c:tx>
                <c:rich>
                  <a:bodyPr/>
                  <a:lstStyle/>
                  <a:p>
                    <a:fld id="{F7834751-7C11-4F51-A8DF-5606BBED599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871-4FB3-8514-40934E317F1B}"/>
                </c:ext>
              </c:extLst>
            </c:dLbl>
            <c:dLbl>
              <c:idx val="4"/>
              <c:tx>
                <c:rich>
                  <a:bodyPr/>
                  <a:lstStyle/>
                  <a:p>
                    <a:fld id="{FAFE694D-D6D4-429D-AC8F-F3EC432FD47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871-4FB3-8514-40934E317F1B}"/>
                </c:ext>
              </c:extLst>
            </c:dLbl>
            <c:dLbl>
              <c:idx val="5"/>
              <c:tx>
                <c:rich>
                  <a:bodyPr/>
                  <a:lstStyle/>
                  <a:p>
                    <a:fld id="{86968722-ABA3-4BA0-AEAD-61A9EFE1E4D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871-4FB3-8514-40934E317F1B}"/>
                </c:ext>
              </c:extLst>
            </c:dLbl>
            <c:dLbl>
              <c:idx val="6"/>
              <c:tx>
                <c:rich>
                  <a:bodyPr/>
                  <a:lstStyle/>
                  <a:p>
                    <a:fld id="{D67CAAC7-DF0C-4974-8C48-5861DB92DCE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871-4FB3-8514-40934E317F1B}"/>
                </c:ext>
              </c:extLst>
            </c:dLbl>
            <c:dLbl>
              <c:idx val="7"/>
              <c:tx>
                <c:rich>
                  <a:bodyPr/>
                  <a:lstStyle/>
                  <a:p>
                    <a:fld id="{22274FAC-FF17-4E88-BAA3-A7A0AE22CB5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871-4FB3-8514-40934E317F1B}"/>
                </c:ext>
              </c:extLst>
            </c:dLbl>
            <c:dLbl>
              <c:idx val="8"/>
              <c:tx>
                <c:rich>
                  <a:bodyPr/>
                  <a:lstStyle/>
                  <a:p>
                    <a:fld id="{25B32BAC-8810-4322-B3E7-250F17B4B06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871-4FB3-8514-40934E317F1B}"/>
                </c:ext>
              </c:extLst>
            </c:dLbl>
            <c:dLbl>
              <c:idx val="9"/>
              <c:tx>
                <c:rich>
                  <a:bodyPr/>
                  <a:lstStyle/>
                  <a:p>
                    <a:fld id="{29BCD430-871E-4AA6-8012-E5A2E7AA75E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871-4FB3-8514-40934E317F1B}"/>
                </c:ext>
              </c:extLst>
            </c:dLbl>
            <c:dLbl>
              <c:idx val="10"/>
              <c:tx>
                <c:rich>
                  <a:bodyPr/>
                  <a:lstStyle/>
                  <a:p>
                    <a:fld id="{EC4AA6BC-09CB-4050-8FEF-AEF3A2EF8AD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871-4FB3-8514-40934E317F1B}"/>
                </c:ext>
              </c:extLst>
            </c:dLbl>
            <c:dLbl>
              <c:idx val="11"/>
              <c:tx>
                <c:rich>
                  <a:bodyPr/>
                  <a:lstStyle/>
                  <a:p>
                    <a:fld id="{CF5B3BC7-5E8C-4479-9B10-6A064CCF9D7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871-4FB3-8514-40934E317F1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Analysis!$N$4:$N$15</c:f>
              <c:numCache>
                <c:formatCode>General</c:formatCode>
                <c:ptCount val="12"/>
                <c:pt idx="0">
                  <c:v>3319.739999999998</c:v>
                </c:pt>
                <c:pt idx="1">
                  <c:v>2489.6800000000003</c:v>
                </c:pt>
                <c:pt idx="2">
                  <c:v>2531.1200000000026</c:v>
                </c:pt>
                <c:pt idx="3">
                  <c:v>3947.84</c:v>
                </c:pt>
                <c:pt idx="4">
                  <c:v>1788.4800000000014</c:v>
                </c:pt>
                <c:pt idx="5">
                  <c:v>2791.4299999999985</c:v>
                </c:pt>
                <c:pt idx="6">
                  <c:v>3165.4799999999959</c:v>
                </c:pt>
                <c:pt idx="7">
                  <c:v>3453.880000000001</c:v>
                </c:pt>
                <c:pt idx="8">
                  <c:v>4209.8600000000006</c:v>
                </c:pt>
                <c:pt idx="9">
                  <c:v>2329.9899999999998</c:v>
                </c:pt>
                <c:pt idx="10">
                  <c:v>3817.8700000000026</c:v>
                </c:pt>
                <c:pt idx="11">
                  <c:v>2384.7800000000025</c:v>
                </c:pt>
              </c:numCache>
            </c:numRef>
          </c:val>
          <c:extLst>
            <c:ext xmlns:c15="http://schemas.microsoft.com/office/drawing/2012/chart" uri="{02D57815-91ED-43cb-92C2-25804820EDAC}">
              <c15:datalabelsRange>
                <c15:f>Analysis!$O$4:$O$15</c15:f>
                <c15:dlblRangeCache>
                  <c:ptCount val="12"/>
                  <c:pt idx="0">
                    <c:v>20%</c:v>
                  </c:pt>
                  <c:pt idx="1">
                    <c:v>20%</c:v>
                  </c:pt>
                  <c:pt idx="2">
                    <c:v>25%</c:v>
                  </c:pt>
                  <c:pt idx="3">
                    <c:v>28%</c:v>
                  </c:pt>
                  <c:pt idx="4">
                    <c:v>18%</c:v>
                  </c:pt>
                  <c:pt idx="5">
                    <c:v>21%</c:v>
                  </c:pt>
                  <c:pt idx="6">
                    <c:v>19%</c:v>
                  </c:pt>
                  <c:pt idx="7">
                    <c:v>19%</c:v>
                  </c:pt>
                  <c:pt idx="8">
                    <c:v>23%</c:v>
                  </c:pt>
                  <c:pt idx="9">
                    <c:v>23%</c:v>
                  </c:pt>
                  <c:pt idx="10">
                    <c:v>24%</c:v>
                  </c:pt>
                  <c:pt idx="11">
                    <c:v>15%</c:v>
                  </c:pt>
                </c15:dlblRangeCache>
              </c15:datalabelsRange>
            </c:ext>
            <c:ext xmlns:c16="http://schemas.microsoft.com/office/drawing/2014/chart" uri="{C3380CC4-5D6E-409C-BE32-E72D297353CC}">
              <c16:uniqueId val="{0000000D-5871-4FB3-8514-40934E317F1B}"/>
            </c:ext>
          </c:extLst>
        </c:ser>
        <c:ser>
          <c:idx val="2"/>
          <c:order val="2"/>
          <c:spPr>
            <a:solidFill>
              <a:schemeClr val="accent5"/>
            </a:solidFill>
            <a:ln>
              <a:noFill/>
            </a:ln>
            <a:effectLst/>
          </c:spPr>
          <c:invertIfNegative val="0"/>
          <c:cat>
            <c:strRef>
              <c:f>Analysis!$L$4:$L$15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Analysis!$O$4:$O$15</c:f>
              <c:numCache>
                <c:formatCode>0%</c:formatCode>
                <c:ptCount val="12"/>
                <c:pt idx="0">
                  <c:v>0.19846595324923763</c:v>
                </c:pt>
                <c:pt idx="1">
                  <c:v>0.1962696097753252</c:v>
                </c:pt>
                <c:pt idx="2">
                  <c:v>0.24737294761532472</c:v>
                </c:pt>
                <c:pt idx="3">
                  <c:v>0.2755716878402904</c:v>
                </c:pt>
                <c:pt idx="4">
                  <c:v>0.17852665202635271</c:v>
                </c:pt>
                <c:pt idx="5">
                  <c:v>0.2125832000609244</c:v>
                </c:pt>
                <c:pt idx="6">
                  <c:v>0.19065711016081408</c:v>
                </c:pt>
                <c:pt idx="7">
                  <c:v>0.18685782298203857</c:v>
                </c:pt>
                <c:pt idx="8">
                  <c:v>0.233207400842012</c:v>
                </c:pt>
                <c:pt idx="9">
                  <c:v>0.23276623376623373</c:v>
                </c:pt>
                <c:pt idx="10">
                  <c:v>0.24117940619077718</c:v>
                </c:pt>
                <c:pt idx="11">
                  <c:v>0.15082089552238823</c:v>
                </c:pt>
              </c:numCache>
            </c:numRef>
          </c:val>
          <c:extLst>
            <c:ext xmlns:c16="http://schemas.microsoft.com/office/drawing/2014/chart" uri="{C3380CC4-5D6E-409C-BE32-E72D297353CC}">
              <c16:uniqueId val="{0000000E-5871-4FB3-8514-40934E317F1B}"/>
            </c:ext>
          </c:extLst>
        </c:ser>
        <c:dLbls>
          <c:showLegendKey val="0"/>
          <c:showVal val="0"/>
          <c:showCatName val="0"/>
          <c:showSerName val="0"/>
          <c:showPercent val="0"/>
          <c:showBubbleSize val="0"/>
        </c:dLbls>
        <c:gapWidth val="49"/>
        <c:overlap val="100"/>
        <c:axId val="634899024"/>
        <c:axId val="634895664"/>
      </c:barChart>
      <c:catAx>
        <c:axId val="63489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895664"/>
        <c:crosses val="autoZero"/>
        <c:auto val="1"/>
        <c:lblAlgn val="ctr"/>
        <c:lblOffset val="100"/>
        <c:noMultiLvlLbl val="0"/>
      </c:catAx>
      <c:valAx>
        <c:axId val="634895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89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509925073493705"/>
          <c:y val="7.1479896513619634E-2"/>
          <c:w val="0.68109643723360414"/>
          <c:h val="0.79629261355641567"/>
        </c:manualLayout>
      </c:layout>
      <c:barChart>
        <c:barDir val="bar"/>
        <c:grouping val="clustered"/>
        <c:varyColors val="0"/>
        <c:ser>
          <c:idx val="0"/>
          <c:order val="0"/>
          <c:spPr>
            <a:pattFill prst="wdDnDiag">
              <a:fgClr>
                <a:srgbClr val="FF0000"/>
              </a:fgClr>
              <a:bgClr>
                <a:schemeClr val="bg1"/>
              </a:bgClr>
            </a:pattFill>
            <a:ln cmpd="sng">
              <a:solidFill>
                <a:srgbClr val="364A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Analysis!$AD$3:$AD$12</c:f>
              <c:numCache>
                <c:formatCode>General</c:formatCode>
                <c:ptCount val="10"/>
                <c:pt idx="0">
                  <c:v>475.7</c:v>
                </c:pt>
                <c:pt idx="1">
                  <c:v>2118.6</c:v>
                </c:pt>
                <c:pt idx="2">
                  <c:v>2744.32</c:v>
                </c:pt>
                <c:pt idx="3">
                  <c:v>2877.12</c:v>
                </c:pt>
                <c:pt idx="4">
                  <c:v>1787.1</c:v>
                </c:pt>
                <c:pt idx="5">
                  <c:v>1958.4</c:v>
                </c:pt>
                <c:pt idx="6">
                  <c:v>14605.919999999998</c:v>
                </c:pt>
                <c:pt idx="7">
                  <c:v>11016</c:v>
                </c:pt>
                <c:pt idx="8">
                  <c:v>4486.32</c:v>
                </c:pt>
                <c:pt idx="9">
                  <c:v>6484.32</c:v>
                </c:pt>
              </c:numCache>
            </c:numRef>
          </c:val>
          <c:extLst>
            <c:ext xmlns:c16="http://schemas.microsoft.com/office/drawing/2014/chart" uri="{C3380CC4-5D6E-409C-BE32-E72D297353CC}">
              <c16:uniqueId val="{00000000-4989-4298-9B4A-71CBBC2E90E8}"/>
            </c:ext>
          </c:extLst>
        </c:ser>
        <c:dLbls>
          <c:dLblPos val="outEnd"/>
          <c:showLegendKey val="0"/>
          <c:showVal val="1"/>
          <c:showCatName val="0"/>
          <c:showSerName val="0"/>
          <c:showPercent val="0"/>
          <c:showBubbleSize val="0"/>
        </c:dLbls>
        <c:gapWidth val="182"/>
        <c:axId val="620053552"/>
        <c:axId val="517430896"/>
      </c:barChart>
      <c:catAx>
        <c:axId val="620053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430896"/>
        <c:crosses val="autoZero"/>
        <c:auto val="1"/>
        <c:lblAlgn val="ctr"/>
        <c:lblOffset val="100"/>
        <c:noMultiLvlLbl val="0"/>
      </c:catAx>
      <c:valAx>
        <c:axId val="517430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053552"/>
        <c:crosses val="autoZero"/>
        <c:crossBetween val="between"/>
      </c:valAx>
      <c:spPr>
        <a:noFill/>
        <a:ln>
          <a:gradFill flip="none" rotWithShape="1">
            <a:gsLst>
              <a:gs pos="7200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[RAVI SALES DASHBOARD.xlsx]Analysis!PivotTable2</c:name>
    <c:fmtId val="14"/>
  </c:pivotSource>
  <c:chart>
    <c:autoTitleDeleted val="1"/>
    <c:pivotFmts>
      <c:pivotFmt>
        <c:idx val="0"/>
        <c:spPr>
          <a:solidFill>
            <a:srgbClr val="FF0000"/>
          </a:solidFill>
          <a:ln>
            <a:noFill/>
          </a:ln>
          <a:effectLst/>
        </c:spPr>
        <c:marker>
          <c:symbol val="none"/>
        </c:marker>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785846255039666E-2"/>
          <c:y val="8.0204077825657097E-2"/>
          <c:w val="0.91467727272727273"/>
          <c:h val="0.80541308243727594"/>
        </c:manualLayout>
      </c:layout>
      <c:areaChart>
        <c:grouping val="standard"/>
        <c:varyColors val="0"/>
        <c:ser>
          <c:idx val="0"/>
          <c:order val="0"/>
          <c:tx>
            <c:strRef>
              <c:f>Analysis!$B$3</c:f>
              <c:strCache>
                <c:ptCount val="1"/>
                <c:pt idx="0">
                  <c:v>Total</c:v>
                </c:pt>
              </c:strCache>
            </c:strRef>
          </c:tx>
          <c:spPr>
            <a:solidFill>
              <a:srgbClr val="FF0000"/>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4254.88</c:v>
                </c:pt>
                <c:pt idx="1">
                  <c:v>10105.900000000001</c:v>
                </c:pt>
                <c:pt idx="2">
                  <c:v>11310.15</c:v>
                </c:pt>
                <c:pt idx="3">
                  <c:v>8714.9700000000012</c:v>
                </c:pt>
                <c:pt idx="4">
                  <c:v>7385.63</c:v>
                </c:pt>
                <c:pt idx="5">
                  <c:v>10625.18</c:v>
                </c:pt>
                <c:pt idx="6">
                  <c:v>5515.19</c:v>
                </c:pt>
                <c:pt idx="7">
                  <c:v>6635.26</c:v>
                </c:pt>
                <c:pt idx="8">
                  <c:v>7212.1</c:v>
                </c:pt>
                <c:pt idx="9">
                  <c:v>6447.0900000000011</c:v>
                </c:pt>
                <c:pt idx="10">
                  <c:v>4762.75</c:v>
                </c:pt>
                <c:pt idx="11">
                  <c:v>7033.3000000000011</c:v>
                </c:pt>
                <c:pt idx="12">
                  <c:v>3459.9999999999995</c:v>
                </c:pt>
                <c:pt idx="13">
                  <c:v>7949.3600000000006</c:v>
                </c:pt>
                <c:pt idx="14">
                  <c:v>7042.3200000000006</c:v>
                </c:pt>
                <c:pt idx="15">
                  <c:v>4660.2199999999993</c:v>
                </c:pt>
                <c:pt idx="16">
                  <c:v>1807.4</c:v>
                </c:pt>
                <c:pt idx="17">
                  <c:v>8691.07</c:v>
                </c:pt>
                <c:pt idx="18">
                  <c:v>5097.68</c:v>
                </c:pt>
                <c:pt idx="19">
                  <c:v>11539.26</c:v>
                </c:pt>
                <c:pt idx="20">
                  <c:v>6894.8</c:v>
                </c:pt>
                <c:pt idx="21">
                  <c:v>1871.8199999999997</c:v>
                </c:pt>
                <c:pt idx="22">
                  <c:v>9724.69</c:v>
                </c:pt>
                <c:pt idx="23">
                  <c:v>5766.48</c:v>
                </c:pt>
                <c:pt idx="24">
                  <c:v>10322.5</c:v>
                </c:pt>
                <c:pt idx="25">
                  <c:v>4498.9399999999996</c:v>
                </c:pt>
                <c:pt idx="26">
                  <c:v>8109.15</c:v>
                </c:pt>
                <c:pt idx="27">
                  <c:v>6386.95</c:v>
                </c:pt>
                <c:pt idx="28">
                  <c:v>4173.04</c:v>
                </c:pt>
                <c:pt idx="29">
                  <c:v>6965.97</c:v>
                </c:pt>
                <c:pt idx="30">
                  <c:v>3176.1000000000004</c:v>
                </c:pt>
              </c:numCache>
            </c:numRef>
          </c:val>
          <c:extLst>
            <c:ext xmlns:c16="http://schemas.microsoft.com/office/drawing/2014/chart" uri="{C3380CC4-5D6E-409C-BE32-E72D297353CC}">
              <c16:uniqueId val="{00000000-D511-4597-AA0D-065A6643873B}"/>
            </c:ext>
          </c:extLst>
        </c:ser>
        <c:dLbls>
          <c:showLegendKey val="0"/>
          <c:showVal val="0"/>
          <c:showCatName val="0"/>
          <c:showSerName val="0"/>
          <c:showPercent val="0"/>
          <c:showBubbleSize val="0"/>
        </c:dLbls>
        <c:axId val="959895168"/>
        <c:axId val="959888448"/>
      </c:areaChart>
      <c:catAx>
        <c:axId val="959895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888448"/>
        <c:crosses val="autoZero"/>
        <c:auto val="1"/>
        <c:lblAlgn val="ctr"/>
        <c:lblOffset val="100"/>
        <c:noMultiLvlLbl val="0"/>
      </c:catAx>
      <c:valAx>
        <c:axId val="9598884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89516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[RAVI SALES DASHBOARD.xlsx]Analysis!PivotTable7</c:name>
    <c:fmtId val="20"/>
  </c:pivotSource>
  <c:chart>
    <c:autoTitleDeleted val="1"/>
    <c:pivotFmts>
      <c:pivotFmt>
        <c:idx val="0"/>
        <c:spPr>
          <a:solidFill>
            <a:schemeClr val="accent2"/>
          </a:solidFill>
          <a:ln w="19050" cmpd="thinThick">
            <a:solidFill>
              <a:schemeClr val="lt1"/>
            </a:solidFill>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sz="105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6600"/>
          </a:solidFill>
          <a:ln w="19050" cmpd="thinThick">
            <a:solidFill>
              <a:schemeClr val="lt1"/>
            </a:solidFill>
          </a:ln>
          <a:effectLst/>
        </c:spPr>
      </c:pivotFmt>
      <c:pivotFmt>
        <c:idx val="2"/>
        <c:spPr>
          <a:solidFill>
            <a:schemeClr val="accent2"/>
          </a:solidFill>
          <a:ln w="19050" cmpd="thinThick">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105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cmpd="thinThick">
            <a:solidFill>
              <a:schemeClr val="lt1"/>
            </a:solidFill>
          </a:ln>
          <a:effectLst/>
        </c:spPr>
      </c:pivotFmt>
      <c:pivotFmt>
        <c:idx val="4"/>
        <c:spPr>
          <a:solidFill>
            <a:srgbClr val="FF6600"/>
          </a:solidFill>
          <a:ln w="19050" cmpd="thinThick">
            <a:solidFill>
              <a:schemeClr val="lt1"/>
            </a:solidFill>
          </a:ln>
          <a:effectLst/>
        </c:spPr>
      </c:pivotFmt>
      <c:pivotFmt>
        <c:idx val="5"/>
        <c:spPr>
          <a:solidFill>
            <a:schemeClr val="accent2"/>
          </a:solidFill>
          <a:ln w="19050" cmpd="thinThick">
            <a:solidFill>
              <a:schemeClr val="lt1"/>
            </a:solidFill>
          </a:ln>
          <a:effectLst/>
        </c:spPr>
      </c:pivotFmt>
      <c:pivotFmt>
        <c:idx val="6"/>
        <c:spPr>
          <a:solidFill>
            <a:schemeClr val="accent2"/>
          </a:solidFill>
          <a:ln w="19050" cmpd="thinThick">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105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2"/>
          </a:solidFill>
          <a:ln w="19050" cmpd="thinThick">
            <a:solidFill>
              <a:schemeClr val="lt1"/>
            </a:solidFill>
          </a:ln>
          <a:effectLst/>
        </c:spPr>
      </c:pivotFmt>
      <c:pivotFmt>
        <c:idx val="8"/>
        <c:spPr>
          <a:solidFill>
            <a:srgbClr val="FF6600"/>
          </a:solidFill>
          <a:ln w="19050" cmpd="thinThick">
            <a:solidFill>
              <a:schemeClr val="lt1"/>
            </a:solidFill>
          </a:ln>
          <a:effectLst/>
        </c:spPr>
      </c:pivotFmt>
      <c:pivotFmt>
        <c:idx val="9"/>
        <c:spPr>
          <a:solidFill>
            <a:schemeClr val="accent2"/>
          </a:solidFill>
          <a:ln w="19050" cmpd="thinThick">
            <a:solidFill>
              <a:schemeClr val="lt1"/>
            </a:solidFill>
          </a:ln>
          <a:effectLst/>
        </c:spPr>
      </c:pivotFmt>
      <c:pivotFmt>
        <c:idx val="10"/>
        <c:spPr>
          <a:solidFill>
            <a:schemeClr val="accent2"/>
          </a:solidFill>
          <a:ln w="19050" cmpd="thinThick">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105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w="19050" cmpd="thinThick">
            <a:solidFill>
              <a:schemeClr val="lt1"/>
            </a:solidFill>
          </a:ln>
          <a:effectLst/>
        </c:spPr>
      </c:pivotFmt>
      <c:pivotFmt>
        <c:idx val="12"/>
        <c:spPr>
          <a:solidFill>
            <a:srgbClr val="FF6600"/>
          </a:solidFill>
          <a:ln w="19050" cmpd="thinThick">
            <a:solidFill>
              <a:schemeClr val="lt1"/>
            </a:solidFill>
          </a:ln>
          <a:effectLst/>
        </c:spPr>
      </c:pivotFmt>
      <c:pivotFmt>
        <c:idx val="13"/>
        <c:spPr>
          <a:solidFill>
            <a:schemeClr val="accent2"/>
          </a:solidFill>
          <a:ln w="19050" cmpd="thinThick">
            <a:solidFill>
              <a:schemeClr val="lt1"/>
            </a:solidFill>
          </a:ln>
          <a:effectLst/>
        </c:spPr>
      </c:pivotFmt>
      <c:pivotFmt>
        <c:idx val="14"/>
        <c:spPr>
          <a:solidFill>
            <a:schemeClr val="accent2"/>
          </a:solidFill>
          <a:ln w="19050" cmpd="thinThick">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105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2"/>
          </a:solidFill>
          <a:ln w="19050" cmpd="thinThick">
            <a:solidFill>
              <a:schemeClr val="lt1"/>
            </a:solidFill>
          </a:ln>
          <a:effectLst/>
        </c:spPr>
      </c:pivotFmt>
      <c:pivotFmt>
        <c:idx val="16"/>
        <c:spPr>
          <a:solidFill>
            <a:srgbClr val="FF6600"/>
          </a:solidFill>
          <a:ln w="19050" cmpd="thinThick">
            <a:solidFill>
              <a:schemeClr val="lt1"/>
            </a:solidFill>
          </a:ln>
          <a:effectLst/>
        </c:spPr>
      </c:pivotFmt>
      <c:pivotFmt>
        <c:idx val="17"/>
        <c:spPr>
          <a:solidFill>
            <a:schemeClr val="accent2"/>
          </a:solidFill>
          <a:ln w="19050" cmpd="thinThick">
            <a:solidFill>
              <a:schemeClr val="lt1"/>
            </a:solidFill>
          </a:ln>
          <a:effectLst/>
        </c:spPr>
      </c:pivotFmt>
      <c:pivotFmt>
        <c:idx val="18"/>
        <c:spPr>
          <a:solidFill>
            <a:schemeClr val="accent2"/>
          </a:solidFill>
          <a:ln w="19050" cmpd="thinThick">
            <a:solidFill>
              <a:schemeClr val="lt1"/>
            </a:solidFill>
          </a:ln>
          <a:effectLst/>
        </c:spPr>
      </c:pivotFmt>
    </c:pivotFmts>
    <c:plotArea>
      <c:layout/>
      <c:doughnutChart>
        <c:varyColors val="1"/>
        <c:ser>
          <c:idx val="0"/>
          <c:order val="0"/>
          <c:tx>
            <c:strRef>
              <c:f>Analysis!$AP$4</c:f>
              <c:strCache>
                <c:ptCount val="1"/>
                <c:pt idx="0">
                  <c:v>Total</c:v>
                </c:pt>
              </c:strCache>
            </c:strRef>
          </c:tx>
          <c:spPr>
            <a:ln cmpd="thinThick"/>
          </c:spPr>
          <c:dPt>
            <c:idx val="0"/>
            <c:bubble3D val="0"/>
            <c:spPr>
              <a:solidFill>
                <a:schemeClr val="accent2"/>
              </a:solidFill>
              <a:ln w="19050" cmpd="thinThick">
                <a:solidFill>
                  <a:schemeClr val="lt1"/>
                </a:solidFill>
              </a:ln>
              <a:effectLst/>
            </c:spPr>
            <c:extLst>
              <c:ext xmlns:c16="http://schemas.microsoft.com/office/drawing/2014/chart" uri="{C3380CC4-5D6E-409C-BE32-E72D297353CC}">
                <c16:uniqueId val="{00000001-5D2B-4473-BA0E-1FE52767538C}"/>
              </c:ext>
            </c:extLst>
          </c:dPt>
          <c:dPt>
            <c:idx val="1"/>
            <c:bubble3D val="0"/>
            <c:spPr>
              <a:solidFill>
                <a:schemeClr val="accent4"/>
              </a:solidFill>
              <a:ln w="19050" cmpd="thinThick">
                <a:solidFill>
                  <a:schemeClr val="lt1"/>
                </a:solidFill>
              </a:ln>
              <a:effectLst/>
            </c:spPr>
            <c:extLst>
              <c:ext xmlns:c16="http://schemas.microsoft.com/office/drawing/2014/chart" uri="{C3380CC4-5D6E-409C-BE32-E72D297353CC}">
                <c16:uniqueId val="{00000003-5D2B-4473-BA0E-1FE52767538C}"/>
              </c:ext>
            </c:extLst>
          </c:dPt>
          <c:dPt>
            <c:idx val="2"/>
            <c:bubble3D val="0"/>
            <c:spPr>
              <a:solidFill>
                <a:schemeClr val="accent6"/>
              </a:solidFill>
              <a:ln w="19050" cmpd="thinThick">
                <a:solidFill>
                  <a:schemeClr val="lt1"/>
                </a:solidFill>
              </a:ln>
              <a:effectLst/>
            </c:spPr>
            <c:extLst>
              <c:ext xmlns:c16="http://schemas.microsoft.com/office/drawing/2014/chart" uri="{C3380CC4-5D6E-409C-BE32-E72D297353CC}">
                <c16:uniqueId val="{00000005-5D2B-4473-BA0E-1FE52767538C}"/>
              </c:ext>
            </c:extLst>
          </c:dPt>
          <c:dLbls>
            <c:spPr>
              <a:noFill/>
              <a:ln>
                <a:noFill/>
              </a:ln>
              <a:effectLst/>
            </c:spPr>
            <c:txPr>
              <a:bodyPr rot="0" spcFirstLastPara="1" vertOverflow="ellipsis" vert="horz" wrap="square" lIns="38100" tIns="19050" rIns="38100" bIns="19050" anchor="ctr" anchorCtr="0">
                <a:spAutoFit/>
              </a:bodyPr>
              <a:lstStyle/>
              <a:p>
                <a:pPr algn="ctr">
                  <a:defRPr sz="105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Analysis!$AO$5</c:f>
              <c:strCache>
                <c:ptCount val="1"/>
                <c:pt idx="0">
                  <c:v>Direct Sales</c:v>
                </c:pt>
              </c:strCache>
            </c:strRef>
          </c:cat>
          <c:val>
            <c:numRef>
              <c:f>Analysis!$AP$5</c:f>
              <c:numCache>
                <c:formatCode>General</c:formatCode>
                <c:ptCount val="1"/>
                <c:pt idx="0">
                  <c:v>208140.14999999988</c:v>
                </c:pt>
              </c:numCache>
            </c:numRef>
          </c:val>
          <c:extLst>
            <c:ext xmlns:c16="http://schemas.microsoft.com/office/drawing/2014/chart" uri="{C3380CC4-5D6E-409C-BE32-E72D297353CC}">
              <c16:uniqueId val="{00000006-5D2B-4473-BA0E-1FE52767538C}"/>
            </c:ext>
          </c:extLst>
        </c:ser>
        <c:dLbls>
          <c:showLegendKey val="0"/>
          <c:showVal val="1"/>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a:schemeClr val="accent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[RAVI SALES DASHBOARD.xlsx]Analysis!PivotTable8</c:name>
    <c:fmtId val="4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6600"/>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lumMod val="75000"/>
            </a:schemeClr>
          </a:solidFill>
          <a:ln w="19050">
            <a:solidFill>
              <a:schemeClr val="lt1"/>
            </a:solidFill>
          </a:ln>
          <a:effectLst/>
        </c:spPr>
      </c:pivotFmt>
      <c:pivotFmt>
        <c:idx val="5"/>
        <c:spPr>
          <a:solidFill>
            <a:srgbClr val="FF660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lumMod val="75000"/>
            </a:schemeClr>
          </a:solidFill>
          <a:ln w="19050">
            <a:solidFill>
              <a:schemeClr val="lt1"/>
            </a:solidFill>
          </a:ln>
          <a:effectLst/>
        </c:spPr>
      </c:pivotFmt>
      <c:pivotFmt>
        <c:idx val="8"/>
        <c:spPr>
          <a:solidFill>
            <a:srgbClr val="FF6600"/>
          </a:solidFill>
          <a:ln w="19050">
            <a:solidFill>
              <a:schemeClr val="lt1"/>
            </a:solidFill>
          </a:ln>
          <a:effectLst/>
        </c:spPr>
      </c:pivotFmt>
    </c:pivotFmts>
    <c:plotArea>
      <c:layout/>
      <c:doughnutChart>
        <c:varyColors val="1"/>
        <c:ser>
          <c:idx val="0"/>
          <c:order val="0"/>
          <c:tx>
            <c:strRef>
              <c:f>Analysis!$AT$4</c:f>
              <c:strCache>
                <c:ptCount val="1"/>
                <c:pt idx="0">
                  <c:v>Total</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8678-4DB5-B564-99AFE19C24EB}"/>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8678-4DB5-B564-99AFE19C24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Analysis!$AS$5:$AS$6</c:f>
              <c:strCache>
                <c:ptCount val="2"/>
                <c:pt idx="0">
                  <c:v>Cash</c:v>
                </c:pt>
                <c:pt idx="1">
                  <c:v>Online</c:v>
                </c:pt>
              </c:strCache>
            </c:strRef>
          </c:cat>
          <c:val>
            <c:numRef>
              <c:f>Analysis!$AT$5:$AT$6</c:f>
              <c:numCache>
                <c:formatCode>General</c:formatCode>
                <c:ptCount val="2"/>
                <c:pt idx="0">
                  <c:v>104529.88000000003</c:v>
                </c:pt>
                <c:pt idx="1">
                  <c:v>103610.26999999999</c:v>
                </c:pt>
              </c:numCache>
            </c:numRef>
          </c:val>
          <c:extLst>
            <c:ext xmlns:c16="http://schemas.microsoft.com/office/drawing/2014/chart" uri="{C3380CC4-5D6E-409C-BE32-E72D297353CC}">
              <c16:uniqueId val="{00000004-8678-4DB5-B564-99AFE19C24EB}"/>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0" cap="flat" cmpd="sng" algn="ctr">
      <a:solidFill>
        <a:srgbClr val="364A7D"/>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D32A047-67BB-4C14-9D6B-0EFE240DA539}">
          <cx:dataPt idx="0">
            <cx:spPr>
              <a:solidFill>
                <a:srgbClr val="FF6600"/>
              </a:solidFill>
            </cx:spPr>
          </cx:dataPt>
          <cx:dataPt idx="1">
            <cx:spPr>
              <a:solidFill>
                <a:srgbClr val="FFC000"/>
              </a:solidFill>
              <a:ln>
                <a:solidFill>
                  <a:srgbClr val="FFC000"/>
                </a:solidFill>
              </a:ln>
            </cx:spPr>
          </cx:dataPt>
          <cx:dataPt idx="2">
            <cx:spPr>
              <a:solidFill>
                <a:srgbClr val="00B0F0"/>
              </a:solidFill>
            </cx:spPr>
          </cx:dataPt>
          <cx:dataPt idx="3">
            <cx:spPr>
              <a:ln>
                <a:solidFill>
                  <a:srgbClr val="00B050"/>
                </a:solidFill>
              </a:ln>
            </cx:spPr>
          </cx:dataPt>
          <cx:dataPt idx="4">
            <cx:spPr>
              <a:solidFill>
                <a:srgbClr val="C00000"/>
              </a:solidFill>
              <a:ln>
                <a:solidFill>
                  <a:srgbClr val="C00000"/>
                </a:solidFill>
              </a:ln>
            </cx:spPr>
          </cx:dataPt>
          <cx:dataLabels pos="inEnd">
            <cx:txPr>
              <a:bodyPr spcFirstLastPara="1" vertOverflow="ellipsis" horzOverflow="overflow" wrap="square" lIns="0" tIns="0" rIns="0" bIns="0" anchor="ctr" anchorCtr="1"/>
              <a:lstStyle/>
              <a:p>
                <a:pPr algn="ctr" rtl="0">
                  <a:defRPr>
                    <a:solidFill>
                      <a:schemeClr val="bg2"/>
                    </a:solidFill>
                  </a:defRPr>
                </a:pPr>
                <a:endParaRPr lang="en-US" sz="900" b="0" i="0" u="none" strike="noStrike" baseline="0">
                  <a:solidFill>
                    <a:schemeClr val="bg2"/>
                  </a:solidFill>
                  <a:latin typeface="Calibri"/>
                  <a:ea typeface="Calibri"/>
                  <a:cs typeface="Calibri"/>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2">
  <cs:axisTitle>
    <cs:lnRef idx="0"/>
    <cs:fillRef idx="0"/>
    <cs:effectRef idx="0"/>
    <cs:fontRef idx="minor">
      <a:schemeClr val="tx1">
        <a:lumMod val="50000"/>
        <a:lumOff val="50000"/>
      </a:schemeClr>
    </cs:fontRef>
    <cs:spPr>
      <a:solidFill>
        <a:schemeClr val="bg1">
          <a:lumMod val="85000"/>
        </a:schemeClr>
      </a:solidFill>
      <a:ln>
        <a:solidFill>
          <a:schemeClr val="bg1">
            <a:lumMod val="75000"/>
          </a:schemeClr>
        </a:solidFill>
      </a:ln>
    </cs:spPr>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nalysis!$AF$1" max="100" page="10" val="33"/>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2.xml"/><Relationship Id="rId10" Type="http://schemas.openxmlformats.org/officeDocument/2006/relationships/image" Target="../media/image10.png"/><Relationship Id="rId19"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562301</xdr:colOff>
      <xdr:row>2</xdr:row>
      <xdr:rowOff>62012</xdr:rowOff>
    </xdr:from>
    <xdr:ext cx="22415939" cy="7872503"/>
    <xdr:grpSp>
      <xdr:nvGrpSpPr>
        <xdr:cNvPr id="2" name="Shape 2">
          <a:extLst>
            <a:ext uri="{FF2B5EF4-FFF2-40B4-BE49-F238E27FC236}">
              <a16:creationId xmlns:a16="http://schemas.microsoft.com/office/drawing/2014/main" id="{00000000-0008-0000-0500-000002000000}"/>
            </a:ext>
          </a:extLst>
        </xdr:cNvPr>
        <xdr:cNvGrpSpPr/>
      </xdr:nvGrpSpPr>
      <xdr:grpSpPr>
        <a:xfrm>
          <a:off x="562301" y="403598"/>
          <a:ext cx="22415939" cy="7872503"/>
          <a:chOff x="0" y="26101"/>
          <a:chExt cx="10713087" cy="7475223"/>
        </a:xfrm>
      </xdr:grpSpPr>
      <xdr:grpSp>
        <xdr:nvGrpSpPr>
          <xdr:cNvPr id="3" name="Shape 3">
            <a:extLst>
              <a:ext uri="{FF2B5EF4-FFF2-40B4-BE49-F238E27FC236}">
                <a16:creationId xmlns:a16="http://schemas.microsoft.com/office/drawing/2014/main" id="{00000000-0008-0000-0500-000003000000}"/>
              </a:ext>
            </a:extLst>
          </xdr:cNvPr>
          <xdr:cNvGrpSpPr/>
        </xdr:nvGrpSpPr>
        <xdr:grpSpPr>
          <a:xfrm>
            <a:off x="0" y="26101"/>
            <a:ext cx="10713087" cy="7475223"/>
            <a:chOff x="3763733" y="68101"/>
            <a:chExt cx="16238763" cy="7508821"/>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3795721" y="68101"/>
              <a:ext cx="16206775" cy="7501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500-000005000000}"/>
                </a:ext>
              </a:extLst>
            </xdr:cNvPr>
            <xdr:cNvSpPr/>
          </xdr:nvSpPr>
          <xdr:spPr>
            <a:xfrm>
              <a:off x="3763733" y="75759"/>
              <a:ext cx="13164611" cy="7501163"/>
            </a:xfrm>
            <a:prstGeom prst="roundRect">
              <a:avLst>
                <a:gd name="adj" fmla="val 2577"/>
              </a:avLst>
            </a:prstGeom>
            <a:solidFill>
              <a:schemeClr val="accent1"/>
            </a:solidFill>
            <a:ln w="15875" cap="flat" cmpd="sng">
              <a:solidFill>
                <a:srgbClr val="364A7D"/>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500-000006000000}"/>
                </a:ext>
              </a:extLst>
            </xdr:cNvPr>
            <xdr:cNvSpPr/>
          </xdr:nvSpPr>
          <xdr:spPr>
            <a:xfrm>
              <a:off x="3814040" y="197093"/>
              <a:ext cx="3502437" cy="748003"/>
            </a:xfrm>
            <a:prstGeom prst="roundRect">
              <a:avLst>
                <a:gd name="adj" fmla="val 16667"/>
              </a:avLst>
            </a:prstGeom>
            <a:solidFill>
              <a:srgbClr val="FFC000"/>
            </a:solidFill>
            <a:ln>
              <a:noFill/>
            </a:ln>
            <a:effectLst>
              <a:outerShdw blurRad="44450" dist="27940" dir="5400000" algn="ctr">
                <a:srgbClr val="000000">
                  <a:alpha val="31764"/>
                </a:srgbClr>
              </a:outerShdw>
            </a:effectLst>
          </xdr:spPr>
          <xdr:txBody>
            <a:bodyPr spcFirstLastPara="1" wrap="square" lIns="91425" tIns="45700" rIns="91425" bIns="45700" anchor="t" anchorCtr="0">
              <a:noAutofit/>
            </a:bodyPr>
            <a:lstStyle/>
            <a:p>
              <a:pPr marL="0" lvl="0" indent="0" algn="r" rtl="0">
                <a:spcBef>
                  <a:spcPts val="0"/>
                </a:spcBef>
                <a:spcAft>
                  <a:spcPts val="0"/>
                </a:spcAft>
                <a:buNone/>
              </a:pPr>
              <a:endParaRPr sz="2800" b="1">
                <a:solidFill>
                  <a:schemeClr val="lt1"/>
                </a:solidFill>
              </a:endParaRPr>
            </a:p>
          </xdr:txBody>
        </xdr:sp>
        <xdr:sp macro="" textlink="">
          <xdr:nvSpPr>
            <xdr:cNvPr id="7" name="Shape 7">
              <a:extLst>
                <a:ext uri="{FF2B5EF4-FFF2-40B4-BE49-F238E27FC236}">
                  <a16:creationId xmlns:a16="http://schemas.microsoft.com/office/drawing/2014/main" id="{00000000-0008-0000-0500-000007000000}"/>
                </a:ext>
              </a:extLst>
            </xdr:cNvPr>
            <xdr:cNvSpPr/>
          </xdr:nvSpPr>
          <xdr:spPr>
            <a:xfrm>
              <a:off x="3934407" y="204445"/>
              <a:ext cx="3368595" cy="740434"/>
            </a:xfrm>
            <a:prstGeom prst="roundRect">
              <a:avLst>
                <a:gd name="adj" fmla="val 10354"/>
              </a:avLst>
            </a:prstGeom>
            <a:solidFill>
              <a:schemeClr val="lt1"/>
            </a:solidFill>
            <a:ln>
              <a:noFill/>
            </a:ln>
            <a:effectLst>
              <a:outerShdw blurRad="44450" dist="27940" dir="5400000" algn="ctr">
                <a:srgbClr val="000000">
                  <a:alpha val="31764"/>
                </a:srgbClr>
              </a:outerShdw>
            </a:effectLst>
          </xdr:spPr>
          <xdr:txBody>
            <a:bodyPr spcFirstLastPara="1" wrap="square" lIns="91425" tIns="45700" rIns="91425" bIns="45700" anchor="ctr" anchorCtr="0">
              <a:noAutofit/>
            </a:bodyPr>
            <a:lstStyle/>
            <a:p>
              <a:pPr marL="0" lvl="0" indent="0" algn="r" rtl="0">
                <a:spcBef>
                  <a:spcPts val="0"/>
                </a:spcBef>
                <a:spcAft>
                  <a:spcPts val="0"/>
                </a:spcAft>
                <a:buNone/>
              </a:pPr>
              <a:endParaRPr sz="2400" b="1">
                <a:solidFill>
                  <a:schemeClr val="dk1"/>
                </a:solidFill>
              </a:endParaRPr>
            </a:p>
          </xdr:txBody>
        </xdr:sp>
        <xdr:grpSp>
          <xdr:nvGrpSpPr>
            <xdr:cNvPr id="8" name="Shape 8">
              <a:extLst>
                <a:ext uri="{FF2B5EF4-FFF2-40B4-BE49-F238E27FC236}">
                  <a16:creationId xmlns:a16="http://schemas.microsoft.com/office/drawing/2014/main" id="{00000000-0008-0000-0500-000008000000}"/>
                </a:ext>
              </a:extLst>
            </xdr:cNvPr>
            <xdr:cNvGrpSpPr/>
          </xdr:nvGrpSpPr>
          <xdr:grpSpPr>
            <a:xfrm rot="5400000">
              <a:off x="2131340" y="4370243"/>
              <a:ext cx="4865219" cy="1351956"/>
              <a:chOff x="203200" y="133350"/>
              <a:chExt cx="3511550" cy="533400"/>
            </a:xfrm>
          </xdr:grpSpPr>
          <xdr:sp macro="" textlink="">
            <xdr:nvSpPr>
              <xdr:cNvPr id="9" name="Shape 9">
                <a:extLst>
                  <a:ext uri="{FF2B5EF4-FFF2-40B4-BE49-F238E27FC236}">
                    <a16:creationId xmlns:a16="http://schemas.microsoft.com/office/drawing/2014/main" id="{00000000-0008-0000-0500-000009000000}"/>
                  </a:ext>
                </a:extLst>
              </xdr:cNvPr>
              <xdr:cNvSpPr/>
            </xdr:nvSpPr>
            <xdr:spPr>
              <a:xfrm>
                <a:off x="203200" y="133350"/>
                <a:ext cx="3511550" cy="533400"/>
              </a:xfrm>
              <a:prstGeom prst="roundRect">
                <a:avLst>
                  <a:gd name="adj" fmla="val 16667"/>
                </a:avLst>
              </a:prstGeom>
              <a:solidFill>
                <a:schemeClr val="accent1"/>
              </a:solidFill>
              <a:ln>
                <a:noFill/>
              </a:ln>
              <a:effectLst>
                <a:outerShdw blurRad="44450" dist="27940" dir="5400000" algn="ctr">
                  <a:srgbClr val="000000">
                    <a:alpha val="31764"/>
                  </a:srgbClr>
                </a:outerShdw>
              </a:effectLst>
            </xdr:spPr>
            <xdr:txBody>
              <a:bodyPr spcFirstLastPara="1" wrap="square" lIns="91425" tIns="45700" rIns="91425" bIns="45700" anchor="t" anchorCtr="0">
                <a:noAutofit/>
              </a:bodyPr>
              <a:lstStyle/>
              <a:p>
                <a:pPr marL="0" lvl="0" indent="0" algn="r" rtl="0">
                  <a:spcBef>
                    <a:spcPts val="0"/>
                  </a:spcBef>
                  <a:spcAft>
                    <a:spcPts val="0"/>
                  </a:spcAft>
                  <a:buNone/>
                </a:pPr>
                <a:endParaRPr sz="2800" b="1">
                  <a:solidFill>
                    <a:schemeClr val="lt1"/>
                  </a:solidFill>
                </a:endParaRPr>
              </a:p>
            </xdr:txBody>
          </xdr:sp>
          <xdr:pic>
            <xdr:nvPicPr>
              <xdr:cNvPr id="10" name="Shape 10" descr="Presentation with bar chart with solid fill">
                <a:extLst>
                  <a:ext uri="{FF2B5EF4-FFF2-40B4-BE49-F238E27FC236}">
                    <a16:creationId xmlns:a16="http://schemas.microsoft.com/office/drawing/2014/main" id="{00000000-0008-0000-0500-00000A000000}"/>
                  </a:ext>
                </a:extLst>
              </xdr:cNvPr>
              <xdr:cNvPicPr preferRelativeResize="0"/>
            </xdr:nvPicPr>
            <xdr:blipFill rotWithShape="1">
              <a:blip xmlns:r="http://schemas.openxmlformats.org/officeDocument/2006/relationships" r:embed="rId1">
                <a:alphaModFix/>
              </a:blip>
              <a:srcRect/>
              <a:stretch/>
            </xdr:blipFill>
            <xdr:spPr>
              <a:xfrm>
                <a:off x="259206" y="335758"/>
                <a:ext cx="420879" cy="296713"/>
              </a:xfrm>
              <a:prstGeom prst="rect">
                <a:avLst/>
              </a:prstGeom>
              <a:solidFill>
                <a:schemeClr val="bg2"/>
              </a:solidFill>
              <a:ln>
                <a:noFill/>
              </a:ln>
              <a:effectLst>
                <a:outerShdw blurRad="44450" dist="27940" dir="5400000" algn="ctr">
                  <a:srgbClr val="000000">
                    <a:alpha val="31764"/>
                  </a:srgbClr>
                </a:outerShdw>
              </a:effectLst>
            </xdr:spPr>
          </xdr:pic>
        </xdr:grpSp>
        <xdr:grpSp>
          <xdr:nvGrpSpPr>
            <xdr:cNvPr id="11" name="Shape 11">
              <a:extLst>
                <a:ext uri="{FF2B5EF4-FFF2-40B4-BE49-F238E27FC236}">
                  <a16:creationId xmlns:a16="http://schemas.microsoft.com/office/drawing/2014/main" id="{00000000-0008-0000-0500-00000B000000}"/>
                </a:ext>
              </a:extLst>
            </xdr:cNvPr>
            <xdr:cNvGrpSpPr/>
          </xdr:nvGrpSpPr>
          <xdr:grpSpPr>
            <a:xfrm rot="5400000">
              <a:off x="3946692" y="1211156"/>
              <a:ext cx="1232316" cy="1318223"/>
              <a:chOff x="203200" y="133350"/>
              <a:chExt cx="3511550" cy="533400"/>
            </a:xfrm>
          </xdr:grpSpPr>
          <xdr:sp macro="" textlink="">
            <xdr:nvSpPr>
              <xdr:cNvPr id="12" name="Shape 12">
                <a:extLst>
                  <a:ext uri="{FF2B5EF4-FFF2-40B4-BE49-F238E27FC236}">
                    <a16:creationId xmlns:a16="http://schemas.microsoft.com/office/drawing/2014/main" id="{00000000-0008-0000-0500-00000C000000}"/>
                  </a:ext>
                </a:extLst>
              </xdr:cNvPr>
              <xdr:cNvSpPr/>
            </xdr:nvSpPr>
            <xdr:spPr>
              <a:xfrm>
                <a:off x="203200" y="133350"/>
                <a:ext cx="3511550" cy="533400"/>
              </a:xfrm>
              <a:prstGeom prst="roundRect">
                <a:avLst>
                  <a:gd name="adj" fmla="val 16667"/>
                </a:avLst>
              </a:prstGeom>
              <a:solidFill>
                <a:schemeClr val="accent1"/>
              </a:solidFill>
              <a:ln>
                <a:noFill/>
              </a:ln>
              <a:effectLst>
                <a:outerShdw blurRad="44450" dist="27940" dir="5400000" algn="ctr">
                  <a:srgbClr val="000000">
                    <a:alpha val="31764"/>
                  </a:srgbClr>
                </a:outerShdw>
              </a:effectLst>
            </xdr:spPr>
            <xdr:txBody>
              <a:bodyPr spcFirstLastPara="1" wrap="square" lIns="91425" tIns="45700" rIns="91425" bIns="45700" anchor="t" anchorCtr="0">
                <a:noAutofit/>
              </a:bodyPr>
              <a:lstStyle/>
              <a:p>
                <a:pPr marL="0" lvl="0" indent="0" algn="r" rtl="0">
                  <a:spcBef>
                    <a:spcPts val="0"/>
                  </a:spcBef>
                  <a:spcAft>
                    <a:spcPts val="0"/>
                  </a:spcAft>
                  <a:buNone/>
                </a:pPr>
                <a:endParaRPr sz="2800" b="1">
                  <a:solidFill>
                    <a:schemeClr val="lt1"/>
                  </a:solidFill>
                </a:endParaRPr>
              </a:p>
            </xdr:txBody>
          </xdr:sp>
          <xdr:pic>
            <xdr:nvPicPr>
              <xdr:cNvPr id="13" name="Shape 13" descr="Presentation with bar chart with solid fill">
                <a:extLst>
                  <a:ext uri="{FF2B5EF4-FFF2-40B4-BE49-F238E27FC236}">
                    <a16:creationId xmlns:a16="http://schemas.microsoft.com/office/drawing/2014/main" id="{00000000-0008-0000-0500-00000D000000}"/>
                  </a:ext>
                </a:extLst>
              </xdr:cNvPr>
              <xdr:cNvPicPr preferRelativeResize="0"/>
            </xdr:nvPicPr>
            <xdr:blipFill rotWithShape="1">
              <a:blip xmlns:r="http://schemas.openxmlformats.org/officeDocument/2006/relationships" r:embed="rId1">
                <a:alphaModFix/>
              </a:blip>
              <a:srcRect/>
              <a:stretch/>
            </xdr:blipFill>
            <xdr:spPr>
              <a:xfrm>
                <a:off x="404379" y="310561"/>
                <a:ext cx="446939" cy="324824"/>
              </a:xfrm>
              <a:prstGeom prst="rect">
                <a:avLst/>
              </a:prstGeom>
              <a:solidFill>
                <a:schemeClr val="bg2"/>
              </a:solidFill>
              <a:ln>
                <a:noFill/>
              </a:ln>
              <a:effectLst>
                <a:outerShdw blurRad="44450" dist="27940" dir="5400000" algn="ctr">
                  <a:srgbClr val="000000">
                    <a:alpha val="31764"/>
                  </a:srgbClr>
                </a:outerShdw>
              </a:effectLst>
            </xdr:spPr>
          </xdr:pic>
        </xdr:grpSp>
        <xdr:sp macro="" textlink="">
          <xdr:nvSpPr>
            <xdr:cNvPr id="14" name="Shape 14">
              <a:extLst>
                <a:ext uri="{FF2B5EF4-FFF2-40B4-BE49-F238E27FC236}">
                  <a16:creationId xmlns:a16="http://schemas.microsoft.com/office/drawing/2014/main" id="{00000000-0008-0000-0500-00000E000000}"/>
                </a:ext>
              </a:extLst>
            </xdr:cNvPr>
            <xdr:cNvSpPr/>
          </xdr:nvSpPr>
          <xdr:spPr>
            <a:xfrm>
              <a:off x="7514079" y="239963"/>
              <a:ext cx="9357160" cy="728683"/>
            </a:xfrm>
            <a:prstGeom prst="roundRect">
              <a:avLst>
                <a:gd name="adj" fmla="val 16667"/>
              </a:avLst>
            </a:prstGeom>
            <a:solidFill>
              <a:schemeClr val="accent1"/>
            </a:solidFill>
            <a:ln>
              <a:noFill/>
            </a:ln>
            <a:effectLst>
              <a:outerShdw blurRad="50800" dist="38100" dir="5400000" algn="t"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None/>
              </a:pPr>
              <a:endParaRPr sz="1100" b="1" cap="none">
                <a:solidFill>
                  <a:srgbClr val="FFFFFF"/>
                </a:solidFill>
              </a:endParaRPr>
            </a:p>
          </xdr:txBody>
        </xdr:sp>
        <xdr:sp macro="" textlink="">
          <xdr:nvSpPr>
            <xdr:cNvPr id="15" name="Shape 15">
              <a:extLst>
                <a:ext uri="{FF2B5EF4-FFF2-40B4-BE49-F238E27FC236}">
                  <a16:creationId xmlns:a16="http://schemas.microsoft.com/office/drawing/2014/main" id="{00000000-0008-0000-0500-00000F000000}"/>
                </a:ext>
              </a:extLst>
            </xdr:cNvPr>
            <xdr:cNvSpPr/>
          </xdr:nvSpPr>
          <xdr:spPr>
            <a:xfrm>
              <a:off x="4958573" y="4821901"/>
              <a:ext cx="6230717" cy="2552896"/>
            </a:xfrm>
            <a:prstGeom prst="roundRect">
              <a:avLst>
                <a:gd name="adj" fmla="val 3095"/>
              </a:avLst>
            </a:prstGeom>
            <a:solidFill>
              <a:schemeClr val="accent1"/>
            </a:solidFill>
            <a:ln>
              <a:noFill/>
            </a:ln>
            <a:effectLst>
              <a:outerShdw blurRad="50800" dist="38100" dir="5400000" algn="t"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16" name="Shape 16" descr="Presentation with bar chart with solid fill">
              <a:extLst>
                <a:ext uri="{FF2B5EF4-FFF2-40B4-BE49-F238E27FC236}">
                  <a16:creationId xmlns:a16="http://schemas.microsoft.com/office/drawing/2014/main" id="{00000000-0008-0000-0500-000010000000}"/>
                </a:ext>
              </a:extLst>
            </xdr:cNvPr>
            <xdr:cNvPicPr preferRelativeResize="0"/>
          </xdr:nvPicPr>
          <xdr:blipFill rotWithShape="1">
            <a:blip xmlns:r="http://schemas.openxmlformats.org/officeDocument/2006/relationships" r:embed="rId2">
              <a:alphaModFix/>
            </a:blip>
            <a:srcRect/>
            <a:stretch/>
          </xdr:blipFill>
          <xdr:spPr>
            <a:xfrm>
              <a:off x="3954175" y="288117"/>
              <a:ext cx="542996" cy="538771"/>
            </a:xfrm>
            <a:prstGeom prst="rect">
              <a:avLst/>
            </a:prstGeom>
            <a:noFill/>
            <a:ln>
              <a:noFill/>
            </a:ln>
          </xdr:spPr>
        </xdr:pic>
        <xdr:sp macro="" textlink="">
          <xdr:nvSpPr>
            <xdr:cNvPr id="17" name="Shape 17">
              <a:extLst>
                <a:ext uri="{FF2B5EF4-FFF2-40B4-BE49-F238E27FC236}">
                  <a16:creationId xmlns:a16="http://schemas.microsoft.com/office/drawing/2014/main" id="{00000000-0008-0000-0500-000011000000}"/>
                </a:ext>
              </a:extLst>
            </xdr:cNvPr>
            <xdr:cNvSpPr/>
          </xdr:nvSpPr>
          <xdr:spPr>
            <a:xfrm>
              <a:off x="4993397" y="2018071"/>
              <a:ext cx="3121740" cy="2718392"/>
            </a:xfrm>
            <a:prstGeom prst="roundRect">
              <a:avLst>
                <a:gd name="adj" fmla="val 11751"/>
              </a:avLst>
            </a:prstGeom>
            <a:solidFill>
              <a:schemeClr val="accent1"/>
            </a:solidFill>
            <a:ln>
              <a:noFill/>
            </a:ln>
            <a:effectLst>
              <a:outerShdw blurRad="50800" dist="38100" dir="5400000" algn="t"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8" name="Shape 18">
              <a:extLst>
                <a:ext uri="{FF2B5EF4-FFF2-40B4-BE49-F238E27FC236}">
                  <a16:creationId xmlns:a16="http://schemas.microsoft.com/office/drawing/2014/main" id="{00000000-0008-0000-0500-000012000000}"/>
                </a:ext>
              </a:extLst>
            </xdr:cNvPr>
            <xdr:cNvSpPr/>
          </xdr:nvSpPr>
          <xdr:spPr>
            <a:xfrm flipH="1">
              <a:off x="4462214" y="4838052"/>
              <a:ext cx="2499870" cy="345887"/>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0" cap="none">
                  <a:solidFill>
                    <a:schemeClr val="lt1"/>
                  </a:solidFill>
                </a:rPr>
                <a:t>DAILY</a:t>
              </a:r>
              <a:endParaRPr sz="2000"/>
            </a:p>
          </xdr:txBody>
        </xdr:sp>
        <xdr:pic>
          <xdr:nvPicPr>
            <xdr:cNvPr id="19" name="Shape 19" descr="Daily calendar with solid fill">
              <a:extLst>
                <a:ext uri="{FF2B5EF4-FFF2-40B4-BE49-F238E27FC236}">
                  <a16:creationId xmlns:a16="http://schemas.microsoft.com/office/drawing/2014/main" id="{00000000-0008-0000-0500-000013000000}"/>
                </a:ext>
              </a:extLst>
            </xdr:cNvPr>
            <xdr:cNvPicPr preferRelativeResize="0"/>
          </xdr:nvPicPr>
          <xdr:blipFill rotWithShape="1">
            <a:blip xmlns:r="http://schemas.openxmlformats.org/officeDocument/2006/relationships" r:embed="rId3">
              <a:alphaModFix/>
            </a:blip>
            <a:srcRect/>
            <a:stretch/>
          </xdr:blipFill>
          <xdr:spPr>
            <a:xfrm>
              <a:off x="5112674" y="4821084"/>
              <a:ext cx="350334" cy="356654"/>
            </a:xfrm>
            <a:prstGeom prst="rect">
              <a:avLst/>
            </a:prstGeom>
            <a:noFill/>
            <a:ln>
              <a:noFill/>
            </a:ln>
          </xdr:spPr>
        </xdr:pic>
        <xdr:grpSp>
          <xdr:nvGrpSpPr>
            <xdr:cNvPr id="20" name="Shape 20">
              <a:extLst>
                <a:ext uri="{FF2B5EF4-FFF2-40B4-BE49-F238E27FC236}">
                  <a16:creationId xmlns:a16="http://schemas.microsoft.com/office/drawing/2014/main" id="{00000000-0008-0000-0500-000014000000}"/>
                </a:ext>
              </a:extLst>
            </xdr:cNvPr>
            <xdr:cNvGrpSpPr/>
          </xdr:nvGrpSpPr>
          <xdr:grpSpPr>
            <a:xfrm>
              <a:off x="4978397" y="1054331"/>
              <a:ext cx="3945726" cy="821400"/>
              <a:chOff x="-321691" y="108905"/>
              <a:chExt cx="3962769" cy="585684"/>
            </a:xfrm>
          </xdr:grpSpPr>
          <xdr:sp macro="" textlink="">
            <xdr:nvSpPr>
              <xdr:cNvPr id="21" name="Shape 21">
                <a:extLst>
                  <a:ext uri="{FF2B5EF4-FFF2-40B4-BE49-F238E27FC236}">
                    <a16:creationId xmlns:a16="http://schemas.microsoft.com/office/drawing/2014/main" id="{00000000-0008-0000-0500-000015000000}"/>
                  </a:ext>
                </a:extLst>
              </xdr:cNvPr>
              <xdr:cNvSpPr/>
            </xdr:nvSpPr>
            <xdr:spPr>
              <a:xfrm>
                <a:off x="-321691" y="161189"/>
                <a:ext cx="3962769" cy="533400"/>
              </a:xfrm>
              <a:prstGeom prst="roundRect">
                <a:avLst>
                  <a:gd name="adj" fmla="val 16667"/>
                </a:avLst>
              </a:prstGeom>
              <a:solidFill>
                <a:schemeClr val="accent1"/>
              </a:solidFill>
              <a:ln>
                <a:noFill/>
              </a:ln>
              <a:effectLst>
                <a:outerShdw blurRad="44450" dist="27940" dir="5400000" algn="ctr">
                  <a:srgbClr val="000000">
                    <a:alpha val="31764"/>
                  </a:srgbClr>
                </a:outerShdw>
              </a:effectLst>
            </xdr:spPr>
            <xdr:txBody>
              <a:bodyPr spcFirstLastPara="1" wrap="square" lIns="91425" tIns="45700" rIns="91425" bIns="45700" anchor="t" anchorCtr="0">
                <a:noAutofit/>
              </a:bodyPr>
              <a:lstStyle/>
              <a:p>
                <a:pPr marL="0" lvl="0" indent="0" algn="r" rtl="0">
                  <a:spcBef>
                    <a:spcPts val="0"/>
                  </a:spcBef>
                  <a:spcAft>
                    <a:spcPts val="0"/>
                  </a:spcAft>
                  <a:buNone/>
                </a:pPr>
                <a:r>
                  <a:rPr lang="en-US" sz="2800" b="1">
                    <a:solidFill>
                      <a:schemeClr val="lt1"/>
                    </a:solidFill>
                    <a:latin typeface="Calibri"/>
                    <a:ea typeface="Calibri"/>
                    <a:cs typeface="Calibri"/>
                    <a:sym typeface="Calibri"/>
                  </a:rPr>
                  <a:t> </a:t>
                </a:r>
                <a:endParaRPr sz="1400"/>
              </a:p>
            </xdr:txBody>
          </xdr:sp>
          <xdr:pic>
            <xdr:nvPicPr>
              <xdr:cNvPr id="22" name="Shape 22" descr="Presentation with bar chart with solid fill">
                <a:extLst>
                  <a:ext uri="{FF2B5EF4-FFF2-40B4-BE49-F238E27FC236}">
                    <a16:creationId xmlns:a16="http://schemas.microsoft.com/office/drawing/2014/main" id="{00000000-0008-0000-0500-000016000000}"/>
                  </a:ext>
                </a:extLst>
              </xdr:cNvPr>
              <xdr:cNvPicPr preferRelativeResize="0"/>
            </xdr:nvPicPr>
            <xdr:blipFill rotWithShape="1">
              <a:blip xmlns:r="http://schemas.openxmlformats.org/officeDocument/2006/relationships" r:embed="rId1">
                <a:alphaModFix/>
              </a:blip>
              <a:srcRect/>
              <a:stretch/>
            </xdr:blipFill>
            <xdr:spPr>
              <a:xfrm>
                <a:off x="-221858" y="108905"/>
                <a:ext cx="585420" cy="514448"/>
              </a:xfrm>
              <a:prstGeom prst="rect">
                <a:avLst/>
              </a:prstGeom>
              <a:solidFill>
                <a:schemeClr val="bg2"/>
              </a:solidFill>
              <a:ln>
                <a:noFill/>
              </a:ln>
              <a:effectLst>
                <a:outerShdw blurRad="44450" dist="27940" dir="5400000" algn="ctr">
                  <a:srgbClr val="000000">
                    <a:alpha val="31764"/>
                  </a:srgbClr>
                </a:outerShdw>
              </a:effectLst>
            </xdr:spPr>
          </xdr:pic>
        </xdr:grpSp>
        <xdr:grpSp>
          <xdr:nvGrpSpPr>
            <xdr:cNvPr id="23" name="Shape 23">
              <a:extLst>
                <a:ext uri="{FF2B5EF4-FFF2-40B4-BE49-F238E27FC236}">
                  <a16:creationId xmlns:a16="http://schemas.microsoft.com/office/drawing/2014/main" id="{00000000-0008-0000-0500-000017000000}"/>
                </a:ext>
              </a:extLst>
            </xdr:cNvPr>
            <xdr:cNvGrpSpPr/>
          </xdr:nvGrpSpPr>
          <xdr:grpSpPr>
            <a:xfrm>
              <a:off x="9019298" y="1030764"/>
              <a:ext cx="3854590" cy="769829"/>
              <a:chOff x="21523" y="99968"/>
              <a:chExt cx="3871239" cy="548912"/>
            </a:xfrm>
          </xdr:grpSpPr>
          <xdr:sp macro="" textlink="">
            <xdr:nvSpPr>
              <xdr:cNvPr id="24" name="Shape 24">
                <a:extLst>
                  <a:ext uri="{FF2B5EF4-FFF2-40B4-BE49-F238E27FC236}">
                    <a16:creationId xmlns:a16="http://schemas.microsoft.com/office/drawing/2014/main" id="{00000000-0008-0000-0500-000018000000}"/>
                  </a:ext>
                </a:extLst>
              </xdr:cNvPr>
              <xdr:cNvSpPr/>
            </xdr:nvSpPr>
            <xdr:spPr>
              <a:xfrm>
                <a:off x="21523" y="115480"/>
                <a:ext cx="3871239" cy="533400"/>
              </a:xfrm>
              <a:prstGeom prst="roundRect">
                <a:avLst>
                  <a:gd name="adj" fmla="val 16667"/>
                </a:avLst>
              </a:prstGeom>
              <a:solidFill>
                <a:schemeClr val="accent1"/>
              </a:solidFill>
              <a:ln>
                <a:noFill/>
              </a:ln>
              <a:effectLst>
                <a:outerShdw blurRad="44450" dist="27940" dir="5400000" algn="ctr">
                  <a:srgbClr val="000000">
                    <a:alpha val="31764"/>
                  </a:srgbClr>
                </a:outerShdw>
              </a:effectLst>
            </xdr:spPr>
            <xdr:txBody>
              <a:bodyPr spcFirstLastPara="1" wrap="square" lIns="91425" tIns="45700" rIns="91425" bIns="45700" anchor="t" anchorCtr="0">
                <a:noAutofit/>
              </a:bodyPr>
              <a:lstStyle/>
              <a:p>
                <a:pPr marL="0" lvl="0" indent="0" algn="r" rtl="0">
                  <a:spcBef>
                    <a:spcPts val="0"/>
                  </a:spcBef>
                  <a:spcAft>
                    <a:spcPts val="0"/>
                  </a:spcAft>
                  <a:buNone/>
                </a:pPr>
                <a:r>
                  <a:rPr lang="en-US" sz="2800" b="1">
                    <a:solidFill>
                      <a:schemeClr val="lt1"/>
                    </a:solidFill>
                    <a:latin typeface="Calibri"/>
                    <a:ea typeface="Calibri"/>
                    <a:cs typeface="Calibri"/>
                    <a:sym typeface="Calibri"/>
                  </a:rPr>
                  <a:t> </a:t>
                </a:r>
                <a:endParaRPr sz="1400"/>
              </a:p>
            </xdr:txBody>
          </xdr:sp>
          <xdr:pic>
            <xdr:nvPicPr>
              <xdr:cNvPr id="25" name="Shape 25" descr="Presentation with bar chart with solid fill">
                <a:extLst>
                  <a:ext uri="{FF2B5EF4-FFF2-40B4-BE49-F238E27FC236}">
                    <a16:creationId xmlns:a16="http://schemas.microsoft.com/office/drawing/2014/main" id="{00000000-0008-0000-0500-000019000000}"/>
                  </a:ext>
                </a:extLst>
              </xdr:cNvPr>
              <xdr:cNvPicPr preferRelativeResize="0"/>
            </xdr:nvPicPr>
            <xdr:blipFill rotWithShape="1">
              <a:blip xmlns:r="http://schemas.openxmlformats.org/officeDocument/2006/relationships" r:embed="rId1">
                <a:alphaModFix/>
              </a:blip>
              <a:srcRect/>
              <a:stretch/>
            </xdr:blipFill>
            <xdr:spPr>
              <a:xfrm>
                <a:off x="122727" y="99968"/>
                <a:ext cx="587017" cy="486576"/>
              </a:xfrm>
              <a:prstGeom prst="rect">
                <a:avLst/>
              </a:prstGeom>
              <a:solidFill>
                <a:schemeClr val="bg2"/>
              </a:solidFill>
              <a:ln>
                <a:solidFill>
                  <a:schemeClr val="accent1"/>
                </a:solidFill>
              </a:ln>
              <a:effectLst>
                <a:outerShdw blurRad="44450" dist="27940" dir="5400000" algn="ctr">
                  <a:srgbClr val="000000">
                    <a:alpha val="31764"/>
                  </a:srgbClr>
                </a:outerShdw>
              </a:effectLst>
            </xdr:spPr>
          </xdr:pic>
        </xdr:grpSp>
        <xdr:grpSp>
          <xdr:nvGrpSpPr>
            <xdr:cNvPr id="26" name="Shape 26">
              <a:extLst>
                <a:ext uri="{FF2B5EF4-FFF2-40B4-BE49-F238E27FC236}">
                  <a16:creationId xmlns:a16="http://schemas.microsoft.com/office/drawing/2014/main" id="{00000000-0008-0000-0500-00001A000000}"/>
                </a:ext>
              </a:extLst>
            </xdr:cNvPr>
            <xdr:cNvGrpSpPr/>
          </xdr:nvGrpSpPr>
          <xdr:grpSpPr>
            <a:xfrm>
              <a:off x="12950341" y="1069919"/>
              <a:ext cx="3816203" cy="746561"/>
              <a:chOff x="279667" y="133350"/>
              <a:chExt cx="3832685" cy="533400"/>
            </a:xfrm>
          </xdr:grpSpPr>
          <xdr:sp macro="" textlink="">
            <xdr:nvSpPr>
              <xdr:cNvPr id="27" name="Shape 27">
                <a:extLst>
                  <a:ext uri="{FF2B5EF4-FFF2-40B4-BE49-F238E27FC236}">
                    <a16:creationId xmlns:a16="http://schemas.microsoft.com/office/drawing/2014/main" id="{00000000-0008-0000-0500-00001B000000}"/>
                  </a:ext>
                </a:extLst>
              </xdr:cNvPr>
              <xdr:cNvSpPr/>
            </xdr:nvSpPr>
            <xdr:spPr>
              <a:xfrm>
                <a:off x="279667" y="133350"/>
                <a:ext cx="3832685" cy="533400"/>
              </a:xfrm>
              <a:prstGeom prst="roundRect">
                <a:avLst>
                  <a:gd name="adj" fmla="val 16667"/>
                </a:avLst>
              </a:prstGeom>
              <a:solidFill>
                <a:schemeClr val="accent1"/>
              </a:solidFill>
              <a:ln>
                <a:noFill/>
              </a:ln>
              <a:effectLst>
                <a:outerShdw blurRad="44450" dist="27940" dir="5400000" algn="ctr">
                  <a:srgbClr val="000000">
                    <a:alpha val="31764"/>
                  </a:srgbClr>
                </a:outerShdw>
              </a:effectLst>
            </xdr:spPr>
            <xdr:txBody>
              <a:bodyPr spcFirstLastPara="1" wrap="square" lIns="91425" tIns="45700" rIns="91425" bIns="45700" anchor="t" anchorCtr="0">
                <a:noAutofit/>
              </a:bodyPr>
              <a:lstStyle/>
              <a:p>
                <a:pPr marL="0" lvl="0" indent="0" algn="r" rtl="0">
                  <a:spcBef>
                    <a:spcPts val="0"/>
                  </a:spcBef>
                  <a:spcAft>
                    <a:spcPts val="0"/>
                  </a:spcAft>
                  <a:buNone/>
                </a:pPr>
                <a:r>
                  <a:rPr lang="en-US" sz="2800" b="1">
                    <a:solidFill>
                      <a:schemeClr val="lt1"/>
                    </a:solidFill>
                    <a:latin typeface="Calibri"/>
                    <a:ea typeface="Calibri"/>
                    <a:cs typeface="Calibri"/>
                    <a:sym typeface="Calibri"/>
                  </a:rPr>
                  <a:t> </a:t>
                </a:r>
                <a:endParaRPr sz="1400"/>
              </a:p>
            </xdr:txBody>
          </xdr:sp>
          <xdr:pic>
            <xdr:nvPicPr>
              <xdr:cNvPr id="28" name="Shape 28" descr="Presentation with bar chart with solid fill">
                <a:extLst>
                  <a:ext uri="{FF2B5EF4-FFF2-40B4-BE49-F238E27FC236}">
                    <a16:creationId xmlns:a16="http://schemas.microsoft.com/office/drawing/2014/main" id="{00000000-0008-0000-0500-00001C000000}"/>
                  </a:ext>
                </a:extLst>
              </xdr:cNvPr>
              <xdr:cNvPicPr preferRelativeResize="0"/>
            </xdr:nvPicPr>
            <xdr:blipFill rotWithShape="1">
              <a:blip xmlns:r="http://schemas.openxmlformats.org/officeDocument/2006/relationships" r:embed="rId1">
                <a:alphaModFix/>
              </a:blip>
              <a:srcRect/>
              <a:stretch/>
            </xdr:blipFill>
            <xdr:spPr>
              <a:xfrm>
                <a:off x="400654" y="199002"/>
                <a:ext cx="480890" cy="36707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grpSp>
        <xdr:sp macro="" textlink="">
          <xdr:nvSpPr>
            <xdr:cNvPr id="29" name="Shape 29">
              <a:extLst>
                <a:ext uri="{FF2B5EF4-FFF2-40B4-BE49-F238E27FC236}">
                  <a16:creationId xmlns:a16="http://schemas.microsoft.com/office/drawing/2014/main" id="{00000000-0008-0000-0500-00001D000000}"/>
                </a:ext>
              </a:extLst>
            </xdr:cNvPr>
            <xdr:cNvSpPr/>
          </xdr:nvSpPr>
          <xdr:spPr>
            <a:xfrm>
              <a:off x="6093520" y="1272804"/>
              <a:ext cx="2131727" cy="36776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t> </a:t>
              </a:r>
              <a:endParaRPr sz="2400" b="1" cap="none">
                <a:solidFill>
                  <a:schemeClr val="lt1"/>
                </a:solidFill>
              </a:endParaRPr>
            </a:p>
          </xdr:txBody>
        </xdr:sp>
        <xdr:sp macro="" textlink="">
          <xdr:nvSpPr>
            <xdr:cNvPr id="30" name="Shape 30">
              <a:extLst>
                <a:ext uri="{FF2B5EF4-FFF2-40B4-BE49-F238E27FC236}">
                  <a16:creationId xmlns:a16="http://schemas.microsoft.com/office/drawing/2014/main" id="{00000000-0008-0000-0500-00001E000000}"/>
                </a:ext>
              </a:extLst>
            </xdr:cNvPr>
            <xdr:cNvSpPr/>
          </xdr:nvSpPr>
          <xdr:spPr>
            <a:xfrm>
              <a:off x="5372530" y="1008591"/>
              <a:ext cx="1347230" cy="728247"/>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u="none" cap="none">
                  <a:solidFill>
                    <a:srgbClr val="FFC000"/>
                  </a:solidFill>
                </a:rPr>
                <a:t>TOTAL</a:t>
              </a:r>
              <a:endParaRPr sz="2400" b="1" u="none" cap="none">
                <a:solidFill>
                  <a:srgbClr val="FFC000"/>
                </a:solidFill>
              </a:endParaRPr>
            </a:p>
            <a:p>
              <a:pPr marL="0" lvl="0" indent="0" algn="ctr" rtl="0">
                <a:spcBef>
                  <a:spcPts val="0"/>
                </a:spcBef>
                <a:spcAft>
                  <a:spcPts val="0"/>
                </a:spcAft>
                <a:buNone/>
              </a:pPr>
              <a:r>
                <a:rPr lang="en-US" sz="2400" b="1" u="none" cap="none">
                  <a:solidFill>
                    <a:srgbClr val="FFC000"/>
                  </a:solidFill>
                </a:rPr>
                <a:t>SALE</a:t>
              </a:r>
              <a:endParaRPr sz="2400" b="1" u="none" cap="none">
                <a:solidFill>
                  <a:srgbClr val="FFC000"/>
                </a:solidFill>
              </a:endParaRPr>
            </a:p>
          </xdr:txBody>
        </xdr:sp>
        <xdr:pic>
          <xdr:nvPicPr>
            <xdr:cNvPr id="31" name="Shape 31" descr="Money outline">
              <a:extLst>
                <a:ext uri="{FF2B5EF4-FFF2-40B4-BE49-F238E27FC236}">
                  <a16:creationId xmlns:a16="http://schemas.microsoft.com/office/drawing/2014/main" id="{00000000-0008-0000-0500-00001F000000}"/>
                </a:ext>
              </a:extLst>
            </xdr:cNvPr>
            <xdr:cNvPicPr preferRelativeResize="0"/>
          </xdr:nvPicPr>
          <xdr:blipFill rotWithShape="1">
            <a:blip xmlns:r="http://schemas.openxmlformats.org/officeDocument/2006/relationships" r:embed="rId4">
              <a:alphaModFix/>
            </a:blip>
            <a:srcRect/>
            <a:stretch/>
          </xdr:blipFill>
          <xdr:spPr>
            <a:xfrm>
              <a:off x="7993295" y="1021768"/>
              <a:ext cx="857569" cy="863941"/>
            </a:xfrm>
            <a:prstGeom prst="rect">
              <a:avLst/>
            </a:prstGeom>
            <a:noFill/>
            <a:ln>
              <a:noFill/>
            </a:ln>
          </xdr:spPr>
        </xdr:pic>
        <xdr:sp macro="" textlink="">
          <xdr:nvSpPr>
            <xdr:cNvPr id="32" name="Shape 32">
              <a:extLst>
                <a:ext uri="{FF2B5EF4-FFF2-40B4-BE49-F238E27FC236}">
                  <a16:creationId xmlns:a16="http://schemas.microsoft.com/office/drawing/2014/main" id="{00000000-0008-0000-0500-000020000000}"/>
                </a:ext>
              </a:extLst>
            </xdr:cNvPr>
            <xdr:cNvSpPr/>
          </xdr:nvSpPr>
          <xdr:spPr>
            <a:xfrm>
              <a:off x="9891494" y="1208136"/>
              <a:ext cx="2131727" cy="433961"/>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t> </a:t>
              </a:r>
              <a:endParaRPr sz="2400" b="1" i="0" u="none" strike="noStrike" cap="none">
                <a:solidFill>
                  <a:schemeClr val="lt1"/>
                </a:solidFill>
                <a:latin typeface="Calibri"/>
                <a:ea typeface="Calibri"/>
                <a:cs typeface="Calibri"/>
                <a:sym typeface="Calibri"/>
              </a:endParaRPr>
            </a:p>
          </xdr:txBody>
        </xdr:sp>
        <xdr:sp macro="" textlink="">
          <xdr:nvSpPr>
            <xdr:cNvPr id="33" name="Shape 33">
              <a:extLst>
                <a:ext uri="{FF2B5EF4-FFF2-40B4-BE49-F238E27FC236}">
                  <a16:creationId xmlns:a16="http://schemas.microsoft.com/office/drawing/2014/main" id="{00000000-0008-0000-0500-000021000000}"/>
                </a:ext>
              </a:extLst>
            </xdr:cNvPr>
            <xdr:cNvSpPr/>
          </xdr:nvSpPr>
          <xdr:spPr>
            <a:xfrm>
              <a:off x="8899340" y="993682"/>
              <a:ext cx="2413677" cy="799478"/>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cap="none">
                  <a:solidFill>
                    <a:srgbClr val="FFC000"/>
                  </a:solidFill>
                </a:rPr>
                <a:t>TOTAL</a:t>
              </a:r>
              <a:endParaRPr sz="2400" b="1" cap="none">
                <a:solidFill>
                  <a:srgbClr val="FFC000"/>
                </a:solidFill>
              </a:endParaRPr>
            </a:p>
            <a:p>
              <a:pPr marL="0" lvl="0" indent="0" algn="ctr" rtl="0">
                <a:spcBef>
                  <a:spcPts val="0"/>
                </a:spcBef>
                <a:spcAft>
                  <a:spcPts val="0"/>
                </a:spcAft>
                <a:buNone/>
              </a:pPr>
              <a:r>
                <a:rPr lang="en-US" sz="2400" b="1" cap="none">
                  <a:solidFill>
                    <a:srgbClr val="FFC000"/>
                  </a:solidFill>
                </a:rPr>
                <a:t>PROFIT</a:t>
              </a:r>
              <a:endParaRPr sz="2400" b="1" cap="none">
                <a:solidFill>
                  <a:srgbClr val="FFC000"/>
                </a:solidFill>
              </a:endParaRPr>
            </a:p>
          </xdr:txBody>
        </xdr:sp>
        <xdr:pic>
          <xdr:nvPicPr>
            <xdr:cNvPr id="34" name="Shape 34" descr="Bar graph with upward trend outline">
              <a:extLst>
                <a:ext uri="{FF2B5EF4-FFF2-40B4-BE49-F238E27FC236}">
                  <a16:creationId xmlns:a16="http://schemas.microsoft.com/office/drawing/2014/main" id="{00000000-0008-0000-0500-000022000000}"/>
                </a:ext>
              </a:extLst>
            </xdr:cNvPr>
            <xdr:cNvPicPr preferRelativeResize="0"/>
          </xdr:nvPicPr>
          <xdr:blipFill rotWithShape="1">
            <a:blip xmlns:r="http://schemas.openxmlformats.org/officeDocument/2006/relationships" r:embed="rId5">
              <a:alphaModFix/>
            </a:blip>
            <a:srcRect/>
            <a:stretch/>
          </xdr:blipFill>
          <xdr:spPr>
            <a:xfrm>
              <a:off x="12190126" y="1105503"/>
              <a:ext cx="683762" cy="692623"/>
            </a:xfrm>
            <a:prstGeom prst="rect">
              <a:avLst/>
            </a:prstGeom>
            <a:noFill/>
            <a:ln>
              <a:noFill/>
            </a:ln>
          </xdr:spPr>
        </xdr:pic>
        <xdr:sp macro="" textlink="">
          <xdr:nvSpPr>
            <xdr:cNvPr id="35" name="Shape 35">
              <a:extLst>
                <a:ext uri="{FF2B5EF4-FFF2-40B4-BE49-F238E27FC236}">
                  <a16:creationId xmlns:a16="http://schemas.microsoft.com/office/drawing/2014/main" id="{00000000-0008-0000-0500-000023000000}"/>
                </a:ext>
              </a:extLst>
            </xdr:cNvPr>
            <xdr:cNvSpPr/>
          </xdr:nvSpPr>
          <xdr:spPr>
            <a:xfrm>
              <a:off x="12980656" y="1032324"/>
              <a:ext cx="2050642" cy="728247"/>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cap="none">
                  <a:solidFill>
                    <a:srgbClr val="FFC000"/>
                  </a:solidFill>
                </a:rPr>
                <a:t>PROFIT</a:t>
              </a:r>
              <a:endParaRPr sz="2400">
                <a:solidFill>
                  <a:srgbClr val="FFC000"/>
                </a:solidFill>
              </a:endParaRPr>
            </a:p>
            <a:p>
              <a:pPr marL="0" lvl="0" indent="0" algn="ctr" rtl="0">
                <a:spcBef>
                  <a:spcPts val="0"/>
                </a:spcBef>
                <a:spcAft>
                  <a:spcPts val="0"/>
                </a:spcAft>
                <a:buNone/>
              </a:pPr>
              <a:r>
                <a:rPr lang="en-US" sz="2400" b="1" cap="none">
                  <a:solidFill>
                    <a:srgbClr val="FFC000"/>
                  </a:solidFill>
                </a:rPr>
                <a:t>%</a:t>
              </a:r>
              <a:endParaRPr sz="2400" b="1" cap="none">
                <a:solidFill>
                  <a:srgbClr val="FFC000"/>
                </a:solidFill>
              </a:endParaRPr>
            </a:p>
          </xdr:txBody>
        </xdr:sp>
        <xdr:sp macro="" textlink="">
          <xdr:nvSpPr>
            <xdr:cNvPr id="36" name="Shape 36">
              <a:extLst>
                <a:ext uri="{FF2B5EF4-FFF2-40B4-BE49-F238E27FC236}">
                  <a16:creationId xmlns:a16="http://schemas.microsoft.com/office/drawing/2014/main" id="{00000000-0008-0000-0500-000024000000}"/>
                </a:ext>
              </a:extLst>
            </xdr:cNvPr>
            <xdr:cNvSpPr/>
          </xdr:nvSpPr>
          <xdr:spPr>
            <a:xfrm>
              <a:off x="13536759" y="1178716"/>
              <a:ext cx="2131727" cy="433961"/>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t> </a:t>
              </a:r>
              <a:endParaRPr sz="2400" b="1" i="0" u="none" strike="noStrike" cap="none">
                <a:solidFill>
                  <a:schemeClr val="lt1"/>
                </a:solidFill>
                <a:latin typeface="Calibri"/>
                <a:ea typeface="Calibri"/>
                <a:cs typeface="Calibri"/>
                <a:sym typeface="Calibri"/>
              </a:endParaRPr>
            </a:p>
          </xdr:txBody>
        </xdr:sp>
        <xdr:sp macro="" textlink="">
          <xdr:nvSpPr>
            <xdr:cNvPr id="37" name="Shape 37">
              <a:extLst>
                <a:ext uri="{FF2B5EF4-FFF2-40B4-BE49-F238E27FC236}">
                  <a16:creationId xmlns:a16="http://schemas.microsoft.com/office/drawing/2014/main" id="{00000000-0008-0000-0500-000025000000}"/>
                </a:ext>
              </a:extLst>
            </xdr:cNvPr>
            <xdr:cNvSpPr/>
          </xdr:nvSpPr>
          <xdr:spPr>
            <a:xfrm>
              <a:off x="8248382" y="2001214"/>
              <a:ext cx="2890027" cy="2752102"/>
            </a:xfrm>
            <a:prstGeom prst="roundRect">
              <a:avLst>
                <a:gd name="adj" fmla="val 11751"/>
              </a:avLst>
            </a:prstGeom>
            <a:solidFill>
              <a:schemeClr val="accent1"/>
            </a:solidFill>
            <a:ln>
              <a:noFill/>
            </a:ln>
            <a:effectLst>
              <a:outerShdw blurRad="50800" dist="38100" dir="5400000" algn="t"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500-000026000000}"/>
                </a:ext>
              </a:extLst>
            </xdr:cNvPr>
            <xdr:cNvSpPr/>
          </xdr:nvSpPr>
          <xdr:spPr>
            <a:xfrm flipH="1">
              <a:off x="4635800" y="1962883"/>
              <a:ext cx="2499870" cy="345889"/>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800" b="1" cap="none">
                  <a:solidFill>
                    <a:schemeClr val="lt1"/>
                  </a:solidFill>
                </a:rPr>
                <a:t>MONTH</a:t>
              </a:r>
              <a:endParaRPr sz="1400" b="1"/>
            </a:p>
          </xdr:txBody>
        </xdr:sp>
        <xdr:pic>
          <xdr:nvPicPr>
            <xdr:cNvPr id="39" name="Shape 39" descr="Flip calendar outline">
              <a:extLst>
                <a:ext uri="{FF2B5EF4-FFF2-40B4-BE49-F238E27FC236}">
                  <a16:creationId xmlns:a16="http://schemas.microsoft.com/office/drawing/2014/main" id="{00000000-0008-0000-0500-000027000000}"/>
                </a:ext>
              </a:extLst>
            </xdr:cNvPr>
            <xdr:cNvPicPr preferRelativeResize="0"/>
          </xdr:nvPicPr>
          <xdr:blipFill rotWithShape="1">
            <a:blip xmlns:r="http://schemas.openxmlformats.org/officeDocument/2006/relationships" r:embed="rId6">
              <a:alphaModFix/>
            </a:blip>
            <a:srcRect/>
            <a:stretch/>
          </xdr:blipFill>
          <xdr:spPr>
            <a:xfrm>
              <a:off x="5156306" y="1951091"/>
              <a:ext cx="377282" cy="381556"/>
            </a:xfrm>
            <a:prstGeom prst="rect">
              <a:avLst/>
            </a:prstGeom>
            <a:noFill/>
            <a:ln>
              <a:noFill/>
            </a:ln>
          </xdr:spPr>
        </xdr:pic>
        <xdr:sp macro="" textlink="">
          <xdr:nvSpPr>
            <xdr:cNvPr id="40" name="Shape 40">
              <a:extLst>
                <a:ext uri="{FF2B5EF4-FFF2-40B4-BE49-F238E27FC236}">
                  <a16:creationId xmlns:a16="http://schemas.microsoft.com/office/drawing/2014/main" id="{00000000-0008-0000-0500-000028000000}"/>
                </a:ext>
              </a:extLst>
            </xdr:cNvPr>
            <xdr:cNvSpPr/>
          </xdr:nvSpPr>
          <xdr:spPr>
            <a:xfrm>
              <a:off x="11455677" y="4859153"/>
              <a:ext cx="2046366" cy="2565768"/>
            </a:xfrm>
            <a:prstGeom prst="roundRect">
              <a:avLst>
                <a:gd name="adj" fmla="val 11751"/>
              </a:avLst>
            </a:prstGeom>
            <a:solidFill>
              <a:schemeClr val="accent1"/>
            </a:solidFill>
            <a:ln>
              <a:noFill/>
            </a:ln>
            <a:effectLst>
              <a:outerShdw blurRad="50800" dist="38100" dir="5400000" algn="t"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41" name="Shape 41" descr="Coins with solid fill">
              <a:extLst>
                <a:ext uri="{FF2B5EF4-FFF2-40B4-BE49-F238E27FC236}">
                  <a16:creationId xmlns:a16="http://schemas.microsoft.com/office/drawing/2014/main" id="{00000000-0008-0000-0500-000029000000}"/>
                </a:ext>
              </a:extLst>
            </xdr:cNvPr>
            <xdr:cNvPicPr preferRelativeResize="0"/>
          </xdr:nvPicPr>
          <xdr:blipFill rotWithShape="1">
            <a:blip xmlns:r="http://schemas.openxmlformats.org/officeDocument/2006/relationships" r:embed="rId7">
              <a:alphaModFix/>
            </a:blip>
            <a:srcRect/>
            <a:stretch/>
          </xdr:blipFill>
          <xdr:spPr>
            <a:xfrm>
              <a:off x="11560179" y="4964070"/>
              <a:ext cx="401235" cy="401473"/>
            </a:xfrm>
            <a:prstGeom prst="rect">
              <a:avLst/>
            </a:prstGeom>
            <a:noFill/>
            <a:ln>
              <a:noFill/>
            </a:ln>
          </xdr:spPr>
        </xdr:pic>
        <xdr:sp macro="" textlink="">
          <xdr:nvSpPr>
            <xdr:cNvPr id="42" name="Shape 42">
              <a:extLst>
                <a:ext uri="{FF2B5EF4-FFF2-40B4-BE49-F238E27FC236}">
                  <a16:creationId xmlns:a16="http://schemas.microsoft.com/office/drawing/2014/main" id="{00000000-0008-0000-0500-00002A000000}"/>
                </a:ext>
              </a:extLst>
            </xdr:cNvPr>
            <xdr:cNvSpPr/>
          </xdr:nvSpPr>
          <xdr:spPr>
            <a:xfrm>
              <a:off x="8335348" y="4425894"/>
              <a:ext cx="190437" cy="129025"/>
            </a:xfrm>
            <a:prstGeom prst="flowChartMerge">
              <a:avLst/>
            </a:prstGeom>
            <a:solidFill>
              <a:srgbClr val="FF0000"/>
            </a:solidFill>
            <a:ln w="15875" cap="flat" cmpd="sng">
              <a:solidFill>
                <a:srgbClr val="364A7D"/>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3" name="Shape 43">
              <a:extLst>
                <a:ext uri="{FF2B5EF4-FFF2-40B4-BE49-F238E27FC236}">
                  <a16:creationId xmlns:a16="http://schemas.microsoft.com/office/drawing/2014/main" id="{00000000-0008-0000-0500-00002B000000}"/>
                </a:ext>
              </a:extLst>
            </xdr:cNvPr>
            <xdr:cNvSpPr/>
          </xdr:nvSpPr>
          <xdr:spPr>
            <a:xfrm rot="10800000">
              <a:off x="8330965" y="2364928"/>
              <a:ext cx="190437" cy="129023"/>
            </a:xfrm>
            <a:prstGeom prst="flowChartMerge">
              <a:avLst/>
            </a:prstGeom>
            <a:solidFill>
              <a:srgbClr val="FF0000"/>
            </a:solidFill>
            <a:ln w="15875" cap="flat" cmpd="sng">
              <a:solidFill>
                <a:srgbClr val="364A7D"/>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4" name="Shape 44">
              <a:extLst>
                <a:ext uri="{FF2B5EF4-FFF2-40B4-BE49-F238E27FC236}">
                  <a16:creationId xmlns:a16="http://schemas.microsoft.com/office/drawing/2014/main" id="{00000000-0008-0000-0500-00002C000000}"/>
                </a:ext>
              </a:extLst>
            </xdr:cNvPr>
            <xdr:cNvSpPr/>
          </xdr:nvSpPr>
          <xdr:spPr>
            <a:xfrm>
              <a:off x="11451698" y="2034448"/>
              <a:ext cx="2069380" cy="2753635"/>
            </a:xfrm>
            <a:prstGeom prst="roundRect">
              <a:avLst>
                <a:gd name="adj" fmla="val 11751"/>
              </a:avLst>
            </a:prstGeom>
            <a:solidFill>
              <a:schemeClr val="accent1"/>
            </a:solidFill>
            <a:ln>
              <a:noFill/>
            </a:ln>
            <a:effectLst>
              <a:outerShdw blurRad="50800" dist="38100" dir="5400000" algn="t"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45">
              <a:extLst>
                <a:ext uri="{FF2B5EF4-FFF2-40B4-BE49-F238E27FC236}">
                  <a16:creationId xmlns:a16="http://schemas.microsoft.com/office/drawing/2014/main" id="{00000000-0008-0000-0500-00002D000000}"/>
                </a:ext>
              </a:extLst>
            </xdr:cNvPr>
            <xdr:cNvSpPr/>
          </xdr:nvSpPr>
          <xdr:spPr>
            <a:xfrm flipH="1">
              <a:off x="7846696" y="1982176"/>
              <a:ext cx="2499870" cy="345889"/>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0" cap="none">
                  <a:solidFill>
                    <a:schemeClr val="lt1"/>
                  </a:solidFill>
                </a:rPr>
                <a:t>PRODUCT</a:t>
              </a:r>
              <a:endParaRPr sz="2000"/>
            </a:p>
          </xdr:txBody>
        </xdr:sp>
        <xdr:pic>
          <xdr:nvPicPr>
            <xdr:cNvPr id="46" name="Shape 46" descr="Continuous Improvement outline">
              <a:extLst>
                <a:ext uri="{FF2B5EF4-FFF2-40B4-BE49-F238E27FC236}">
                  <a16:creationId xmlns:a16="http://schemas.microsoft.com/office/drawing/2014/main" id="{00000000-0008-0000-0500-00002E000000}"/>
                </a:ext>
              </a:extLst>
            </xdr:cNvPr>
            <xdr:cNvPicPr preferRelativeResize="0"/>
          </xdr:nvPicPr>
          <xdr:blipFill rotWithShape="1">
            <a:blip xmlns:r="http://schemas.openxmlformats.org/officeDocument/2006/relationships" r:embed="rId8">
              <a:alphaModFix/>
            </a:blip>
            <a:srcRect/>
            <a:stretch/>
          </xdr:blipFill>
          <xdr:spPr>
            <a:xfrm>
              <a:off x="8347819" y="2038978"/>
              <a:ext cx="374287" cy="373893"/>
            </a:xfrm>
            <a:prstGeom prst="rect">
              <a:avLst/>
            </a:prstGeom>
            <a:noFill/>
            <a:ln>
              <a:noFill/>
            </a:ln>
          </xdr:spPr>
        </xdr:pic>
        <xdr:sp macro="" textlink="">
          <xdr:nvSpPr>
            <xdr:cNvPr id="47" name="Shape 47">
              <a:extLst>
                <a:ext uri="{FF2B5EF4-FFF2-40B4-BE49-F238E27FC236}">
                  <a16:creationId xmlns:a16="http://schemas.microsoft.com/office/drawing/2014/main" id="{00000000-0008-0000-0500-00002F000000}"/>
                </a:ext>
              </a:extLst>
            </xdr:cNvPr>
            <xdr:cNvSpPr/>
          </xdr:nvSpPr>
          <xdr:spPr>
            <a:xfrm flipH="1">
              <a:off x="11205905" y="2099787"/>
              <a:ext cx="2499871" cy="345889"/>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cap="none">
                  <a:solidFill>
                    <a:schemeClr val="lt1"/>
                  </a:solidFill>
                </a:rPr>
                <a:t>SALE TYPE</a:t>
              </a:r>
              <a:endParaRPr sz="2000" b="1" cap="none">
                <a:solidFill>
                  <a:schemeClr val="lt1"/>
                </a:solidFill>
              </a:endParaRPr>
            </a:p>
          </xdr:txBody>
        </xdr:sp>
        <xdr:pic>
          <xdr:nvPicPr>
            <xdr:cNvPr id="48" name="Shape 48" descr="Blueprint outline">
              <a:extLst>
                <a:ext uri="{FF2B5EF4-FFF2-40B4-BE49-F238E27FC236}">
                  <a16:creationId xmlns:a16="http://schemas.microsoft.com/office/drawing/2014/main" id="{00000000-0008-0000-0500-000030000000}"/>
                </a:ext>
              </a:extLst>
            </xdr:cNvPr>
            <xdr:cNvPicPr preferRelativeResize="0"/>
          </xdr:nvPicPr>
          <xdr:blipFill rotWithShape="1">
            <a:blip xmlns:r="http://schemas.openxmlformats.org/officeDocument/2006/relationships" r:embed="rId9">
              <a:alphaModFix/>
            </a:blip>
            <a:srcRect/>
            <a:stretch/>
          </xdr:blipFill>
          <xdr:spPr>
            <a:xfrm>
              <a:off x="11582956" y="2055663"/>
              <a:ext cx="428186" cy="429059"/>
            </a:xfrm>
            <a:prstGeom prst="rect">
              <a:avLst/>
            </a:prstGeom>
            <a:noFill/>
            <a:ln>
              <a:noFill/>
            </a:ln>
          </xdr:spPr>
        </xdr:pic>
        <xdr:sp macro="" textlink="">
          <xdr:nvSpPr>
            <xdr:cNvPr id="49" name="Shape 49">
              <a:extLst>
                <a:ext uri="{FF2B5EF4-FFF2-40B4-BE49-F238E27FC236}">
                  <a16:creationId xmlns:a16="http://schemas.microsoft.com/office/drawing/2014/main" id="{00000000-0008-0000-0500-000031000000}"/>
                </a:ext>
              </a:extLst>
            </xdr:cNvPr>
            <xdr:cNvSpPr/>
          </xdr:nvSpPr>
          <xdr:spPr>
            <a:xfrm flipH="1">
              <a:off x="11391682" y="4925308"/>
              <a:ext cx="2470902" cy="39596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cap="none">
                  <a:solidFill>
                    <a:schemeClr val="lt1"/>
                  </a:solidFill>
                </a:rPr>
                <a:t>PAYMENT MODE</a:t>
              </a:r>
              <a:endParaRPr sz="2000" b="1" cap="none">
                <a:solidFill>
                  <a:schemeClr val="lt1"/>
                </a:solidFill>
              </a:endParaRPr>
            </a:p>
          </xdr:txBody>
        </xdr:sp>
        <xdr:pic>
          <xdr:nvPicPr>
            <xdr:cNvPr id="50" name="Shape 50" descr="Piggy Bank outline">
              <a:extLst>
                <a:ext uri="{FF2B5EF4-FFF2-40B4-BE49-F238E27FC236}">
                  <a16:creationId xmlns:a16="http://schemas.microsoft.com/office/drawing/2014/main" id="{00000000-0008-0000-0500-000032000000}"/>
                </a:ext>
              </a:extLst>
            </xdr:cNvPr>
            <xdr:cNvPicPr preferRelativeResize="0"/>
          </xdr:nvPicPr>
          <xdr:blipFill rotWithShape="1">
            <a:blip xmlns:r="http://schemas.openxmlformats.org/officeDocument/2006/relationships" r:embed="rId10">
              <a:alphaModFix/>
            </a:blip>
            <a:srcRect/>
            <a:stretch/>
          </xdr:blipFill>
          <xdr:spPr>
            <a:xfrm>
              <a:off x="16050316" y="1001748"/>
              <a:ext cx="751571" cy="755449"/>
            </a:xfrm>
            <a:prstGeom prst="rect">
              <a:avLst/>
            </a:prstGeom>
            <a:noFill/>
            <a:ln>
              <a:noFill/>
            </a:ln>
          </xdr:spPr>
        </xdr:pic>
        <xdr:sp macro="" textlink="">
          <xdr:nvSpPr>
            <xdr:cNvPr id="51" name="Shape 51">
              <a:extLst>
                <a:ext uri="{FF2B5EF4-FFF2-40B4-BE49-F238E27FC236}">
                  <a16:creationId xmlns:a16="http://schemas.microsoft.com/office/drawing/2014/main" id="{00000000-0008-0000-0500-000033000000}"/>
                </a:ext>
              </a:extLst>
            </xdr:cNvPr>
            <xdr:cNvSpPr/>
          </xdr:nvSpPr>
          <xdr:spPr>
            <a:xfrm>
              <a:off x="13647838" y="4858451"/>
              <a:ext cx="3014016" cy="2533026"/>
            </a:xfrm>
            <a:prstGeom prst="roundRect">
              <a:avLst>
                <a:gd name="adj" fmla="val 6630"/>
              </a:avLst>
            </a:prstGeom>
            <a:solidFill>
              <a:schemeClr val="accent1"/>
            </a:solidFill>
            <a:ln>
              <a:noFill/>
            </a:ln>
            <a:effectLst>
              <a:outerShdw blurRad="50800" dist="38100" dir="5400000" algn="t"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2" name="Shape 52">
              <a:extLst>
                <a:ext uri="{FF2B5EF4-FFF2-40B4-BE49-F238E27FC236}">
                  <a16:creationId xmlns:a16="http://schemas.microsoft.com/office/drawing/2014/main" id="{00000000-0008-0000-0500-000034000000}"/>
                </a:ext>
              </a:extLst>
            </xdr:cNvPr>
            <xdr:cNvSpPr/>
          </xdr:nvSpPr>
          <xdr:spPr>
            <a:xfrm flipH="1">
              <a:off x="13348916" y="4880985"/>
              <a:ext cx="2470901" cy="394434"/>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cap="none">
                  <a:solidFill>
                    <a:schemeClr val="lt1"/>
                  </a:solidFill>
                </a:rPr>
                <a:t>CATEGORY</a:t>
              </a:r>
              <a:endParaRPr sz="1400" b="1"/>
            </a:p>
          </xdr:txBody>
        </xdr:sp>
        <xdr:pic>
          <xdr:nvPicPr>
            <xdr:cNvPr id="53" name="Shape 53" descr="List outline">
              <a:extLst>
                <a:ext uri="{FF2B5EF4-FFF2-40B4-BE49-F238E27FC236}">
                  <a16:creationId xmlns:a16="http://schemas.microsoft.com/office/drawing/2014/main" id="{00000000-0008-0000-0500-000035000000}"/>
                </a:ext>
              </a:extLst>
            </xdr:cNvPr>
            <xdr:cNvPicPr preferRelativeResize="0"/>
          </xdr:nvPicPr>
          <xdr:blipFill rotWithShape="1">
            <a:blip xmlns:r="http://schemas.openxmlformats.org/officeDocument/2006/relationships" r:embed="rId11">
              <a:alphaModFix/>
            </a:blip>
            <a:srcRect/>
            <a:stretch/>
          </xdr:blipFill>
          <xdr:spPr>
            <a:xfrm>
              <a:off x="13790750" y="4847078"/>
              <a:ext cx="367102" cy="365006"/>
            </a:xfrm>
            <a:prstGeom prst="rect">
              <a:avLst/>
            </a:prstGeom>
            <a:noFill/>
            <a:ln>
              <a:noFill/>
            </a:ln>
          </xdr:spPr>
        </xdr:pic>
        <xdr:sp macro="" textlink="">
          <xdr:nvSpPr>
            <xdr:cNvPr id="54" name="Shape 54">
              <a:extLst>
                <a:ext uri="{FF2B5EF4-FFF2-40B4-BE49-F238E27FC236}">
                  <a16:creationId xmlns:a16="http://schemas.microsoft.com/office/drawing/2014/main" id="{00000000-0008-0000-0500-000036000000}"/>
                </a:ext>
              </a:extLst>
            </xdr:cNvPr>
            <xdr:cNvSpPr/>
          </xdr:nvSpPr>
          <xdr:spPr>
            <a:xfrm>
              <a:off x="13591819" y="2205782"/>
              <a:ext cx="1566019" cy="2287800"/>
            </a:xfrm>
            <a:prstGeom prst="verticalScroll">
              <a:avLst>
                <a:gd name="adj" fmla="val 12500"/>
              </a:avLst>
            </a:prstGeom>
            <a:solidFill>
              <a:schemeClr val="accent1">
                <a:lumMod val="50000"/>
              </a:schemeClr>
            </a:solidFill>
            <a:ln w="15875" cap="flat" cmpd="sng">
              <a:solidFill>
                <a:schemeClr val="l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5" name="Shape 55">
              <a:extLst>
                <a:ext uri="{FF2B5EF4-FFF2-40B4-BE49-F238E27FC236}">
                  <a16:creationId xmlns:a16="http://schemas.microsoft.com/office/drawing/2014/main" id="{00000000-0008-0000-0500-000037000000}"/>
                </a:ext>
              </a:extLst>
            </xdr:cNvPr>
            <xdr:cNvSpPr/>
          </xdr:nvSpPr>
          <xdr:spPr>
            <a:xfrm>
              <a:off x="15067478" y="2163831"/>
              <a:ext cx="1678008" cy="2326416"/>
            </a:xfrm>
            <a:prstGeom prst="verticalScroll">
              <a:avLst>
                <a:gd name="adj" fmla="val 12500"/>
              </a:avLst>
            </a:prstGeom>
            <a:solidFill>
              <a:schemeClr val="accent1">
                <a:lumMod val="50000"/>
              </a:schemeClr>
            </a:solidFill>
            <a:ln w="15875" cap="flat" cmpd="sng">
              <a:solidFill>
                <a:schemeClr val="l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6" name="Shape 56">
              <a:extLst>
                <a:ext uri="{FF2B5EF4-FFF2-40B4-BE49-F238E27FC236}">
                  <a16:creationId xmlns:a16="http://schemas.microsoft.com/office/drawing/2014/main" id="{00000000-0008-0000-0500-000038000000}"/>
                </a:ext>
              </a:extLst>
            </xdr:cNvPr>
            <xdr:cNvSpPr/>
          </xdr:nvSpPr>
          <xdr:spPr>
            <a:xfrm flipH="1">
              <a:off x="13135763" y="2432223"/>
              <a:ext cx="2499870" cy="347422"/>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cap="none">
                  <a:solidFill>
                    <a:srgbClr val="FFC000"/>
                  </a:solidFill>
                </a:rPr>
                <a:t>TOP </a:t>
              </a:r>
              <a:endParaRPr sz="1400"/>
            </a:p>
            <a:p>
              <a:pPr marL="0" lvl="0" indent="0" algn="ctr" rtl="0">
                <a:spcBef>
                  <a:spcPts val="0"/>
                </a:spcBef>
                <a:spcAft>
                  <a:spcPts val="0"/>
                </a:spcAft>
                <a:buNone/>
              </a:pPr>
              <a:r>
                <a:rPr lang="en-US" sz="1600" b="1" cap="none">
                  <a:solidFill>
                    <a:srgbClr val="FFC000"/>
                  </a:solidFill>
                </a:rPr>
                <a:t>PRODUCT</a:t>
              </a:r>
              <a:endParaRPr sz="1400"/>
            </a:p>
          </xdr:txBody>
        </xdr:sp>
        <xdr:sp macro="" textlink="">
          <xdr:nvSpPr>
            <xdr:cNvPr id="57" name="Shape 57">
              <a:extLst>
                <a:ext uri="{FF2B5EF4-FFF2-40B4-BE49-F238E27FC236}">
                  <a16:creationId xmlns:a16="http://schemas.microsoft.com/office/drawing/2014/main" id="{00000000-0008-0000-0500-000039000000}"/>
                </a:ext>
              </a:extLst>
            </xdr:cNvPr>
            <xdr:cNvSpPr/>
          </xdr:nvSpPr>
          <xdr:spPr>
            <a:xfrm>
              <a:off x="16356195" y="2009558"/>
              <a:ext cx="1684379" cy="314438"/>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t> </a:t>
              </a:r>
              <a:endParaRPr sz="1800" b="1" cap="none">
                <a:solidFill>
                  <a:schemeClr val="lt2"/>
                </a:solidFill>
              </a:endParaRPr>
            </a:p>
          </xdr:txBody>
        </xdr:sp>
        <xdr:sp macro="" textlink="">
          <xdr:nvSpPr>
            <xdr:cNvPr id="58" name="Shape 58">
              <a:extLst>
                <a:ext uri="{FF2B5EF4-FFF2-40B4-BE49-F238E27FC236}">
                  <a16:creationId xmlns:a16="http://schemas.microsoft.com/office/drawing/2014/main" id="{00000000-0008-0000-0500-00003A000000}"/>
                </a:ext>
              </a:extLst>
            </xdr:cNvPr>
            <xdr:cNvSpPr/>
          </xdr:nvSpPr>
          <xdr:spPr>
            <a:xfrm>
              <a:off x="16354400" y="2318786"/>
              <a:ext cx="1684379" cy="314438"/>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t> </a:t>
              </a:r>
              <a:endParaRPr sz="2000" b="1" cap="none">
                <a:solidFill>
                  <a:schemeClr val="lt1"/>
                </a:solidFill>
              </a:endParaRPr>
            </a:p>
          </xdr:txBody>
        </xdr:sp>
        <xdr:sp macro="" textlink="">
          <xdr:nvSpPr>
            <xdr:cNvPr id="59" name="Shape 59">
              <a:extLst>
                <a:ext uri="{FF2B5EF4-FFF2-40B4-BE49-F238E27FC236}">
                  <a16:creationId xmlns:a16="http://schemas.microsoft.com/office/drawing/2014/main" id="{00000000-0008-0000-0500-00003B000000}"/>
                </a:ext>
              </a:extLst>
            </xdr:cNvPr>
            <xdr:cNvSpPr/>
          </xdr:nvSpPr>
          <xdr:spPr>
            <a:xfrm>
              <a:off x="16475369" y="2617290"/>
              <a:ext cx="1490347" cy="36408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t> </a:t>
              </a:r>
              <a:endParaRPr sz="2000" b="1" cap="none">
                <a:solidFill>
                  <a:schemeClr val="lt1"/>
                </a:solidFill>
              </a:endParaRPr>
            </a:p>
          </xdr:txBody>
        </xdr:sp>
        <xdr:pic>
          <xdr:nvPicPr>
            <xdr:cNvPr id="60" name="Shape 60" descr="Trophy outline">
              <a:extLst>
                <a:ext uri="{FF2B5EF4-FFF2-40B4-BE49-F238E27FC236}">
                  <a16:creationId xmlns:a16="http://schemas.microsoft.com/office/drawing/2014/main" id="{00000000-0008-0000-0500-00003C000000}"/>
                </a:ext>
              </a:extLst>
            </xdr:cNvPr>
            <xdr:cNvPicPr preferRelativeResize="0"/>
          </xdr:nvPicPr>
          <xdr:blipFill rotWithShape="1">
            <a:blip xmlns:r="http://schemas.openxmlformats.org/officeDocument/2006/relationships" r:embed="rId12">
              <a:alphaModFix/>
            </a:blip>
            <a:srcRect/>
            <a:stretch/>
          </xdr:blipFill>
          <xdr:spPr>
            <a:xfrm>
              <a:off x="14122879" y="3949874"/>
              <a:ext cx="518013" cy="519466"/>
            </a:xfrm>
            <a:prstGeom prst="rect">
              <a:avLst/>
            </a:prstGeom>
            <a:noFill/>
            <a:ln>
              <a:noFill/>
            </a:ln>
          </xdr:spPr>
        </xdr:pic>
        <xdr:sp macro="" textlink="">
          <xdr:nvSpPr>
            <xdr:cNvPr id="61" name="Shape 61">
              <a:extLst>
                <a:ext uri="{FF2B5EF4-FFF2-40B4-BE49-F238E27FC236}">
                  <a16:creationId xmlns:a16="http://schemas.microsoft.com/office/drawing/2014/main" id="{00000000-0008-0000-0500-00003D000000}"/>
                </a:ext>
              </a:extLst>
            </xdr:cNvPr>
            <xdr:cNvSpPr/>
          </xdr:nvSpPr>
          <xdr:spPr>
            <a:xfrm>
              <a:off x="12612128" y="240543"/>
              <a:ext cx="5013111" cy="728182"/>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4000" b="1" cap="none">
                  <a:solidFill>
                    <a:srgbClr val="FFFF00"/>
                  </a:solidFill>
                </a:rPr>
                <a:t>SUPER MARKET</a:t>
              </a:r>
              <a:endParaRPr sz="1400"/>
            </a:p>
          </xdr:txBody>
        </xdr:sp>
        <xdr:pic>
          <xdr:nvPicPr>
            <xdr:cNvPr id="62" name="Shape 62" descr="Shopping cart outline">
              <a:extLst>
                <a:ext uri="{FF2B5EF4-FFF2-40B4-BE49-F238E27FC236}">
                  <a16:creationId xmlns:a16="http://schemas.microsoft.com/office/drawing/2014/main" id="{00000000-0008-0000-0500-00003E000000}"/>
                </a:ext>
              </a:extLst>
            </xdr:cNvPr>
            <xdr:cNvPicPr preferRelativeResize="0"/>
          </xdr:nvPicPr>
          <xdr:blipFill rotWithShape="1">
            <a:blip xmlns:r="http://schemas.openxmlformats.org/officeDocument/2006/relationships" r:embed="rId13">
              <a:alphaModFix/>
            </a:blip>
            <a:srcRect/>
            <a:stretch/>
          </xdr:blipFill>
          <xdr:spPr>
            <a:xfrm>
              <a:off x="16293422" y="299860"/>
              <a:ext cx="615887" cy="598796"/>
            </a:xfrm>
            <a:prstGeom prst="rect">
              <a:avLst/>
            </a:prstGeom>
            <a:noFill/>
            <a:ln>
              <a:noFill/>
            </a:ln>
          </xdr:spPr>
        </xdr:pic>
        <xdr:sp macro="" textlink="">
          <xdr:nvSpPr>
            <xdr:cNvPr id="63" name="Shape 63">
              <a:extLst>
                <a:ext uri="{FF2B5EF4-FFF2-40B4-BE49-F238E27FC236}">
                  <a16:creationId xmlns:a16="http://schemas.microsoft.com/office/drawing/2014/main" id="{00000000-0008-0000-0500-00003F000000}"/>
                </a:ext>
              </a:extLst>
            </xdr:cNvPr>
            <xdr:cNvSpPr/>
          </xdr:nvSpPr>
          <xdr:spPr>
            <a:xfrm>
              <a:off x="4298162" y="282778"/>
              <a:ext cx="3118624" cy="521978"/>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700" b="1" cap="none">
                  <a:solidFill>
                    <a:schemeClr val="dk1"/>
                  </a:solidFill>
                </a:rPr>
                <a:t>SALES DAHSBOARD</a:t>
              </a:r>
              <a:endParaRPr sz="2700" b="1" cap="none">
                <a:solidFill>
                  <a:schemeClr val="dk1"/>
                </a:solidFill>
              </a:endParaRPr>
            </a:p>
          </xdr:txBody>
        </xdr:sp>
        <xdr:sp macro="" textlink="">
          <xdr:nvSpPr>
            <xdr:cNvPr id="64" name="Shape 64">
              <a:extLst>
                <a:ext uri="{FF2B5EF4-FFF2-40B4-BE49-F238E27FC236}">
                  <a16:creationId xmlns:a16="http://schemas.microsoft.com/office/drawing/2014/main" id="{00000000-0008-0000-0500-000040000000}"/>
                </a:ext>
              </a:extLst>
            </xdr:cNvPr>
            <xdr:cNvSpPr/>
          </xdr:nvSpPr>
          <xdr:spPr>
            <a:xfrm flipH="1">
              <a:off x="14653480" y="2449333"/>
              <a:ext cx="2499870" cy="347422"/>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cap="none">
                  <a:solidFill>
                    <a:srgbClr val="FFC000"/>
                  </a:solidFill>
                </a:rPr>
                <a:t>TOP </a:t>
              </a:r>
              <a:endParaRPr sz="1400"/>
            </a:p>
            <a:p>
              <a:pPr marL="0" lvl="0" indent="0" algn="ctr" rtl="0">
                <a:spcBef>
                  <a:spcPts val="0"/>
                </a:spcBef>
                <a:spcAft>
                  <a:spcPts val="0"/>
                </a:spcAft>
                <a:buNone/>
              </a:pPr>
              <a:r>
                <a:rPr lang="en-US" sz="1600" b="1" cap="none">
                  <a:solidFill>
                    <a:srgbClr val="FFC000"/>
                  </a:solidFill>
                </a:rPr>
                <a:t>CATEGORY</a:t>
              </a:r>
              <a:endParaRPr sz="1400"/>
            </a:p>
          </xdr:txBody>
        </xdr:sp>
        <xdr:sp macro="" textlink="">
          <xdr:nvSpPr>
            <xdr:cNvPr id="65" name="Shape 65">
              <a:extLst>
                <a:ext uri="{FF2B5EF4-FFF2-40B4-BE49-F238E27FC236}">
                  <a16:creationId xmlns:a16="http://schemas.microsoft.com/office/drawing/2014/main" id="{00000000-0008-0000-0500-000041000000}"/>
                </a:ext>
              </a:extLst>
            </xdr:cNvPr>
            <xdr:cNvSpPr/>
          </xdr:nvSpPr>
          <xdr:spPr>
            <a:xfrm>
              <a:off x="17905595" y="2016815"/>
              <a:ext cx="1684379" cy="314438"/>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t> </a:t>
              </a:r>
              <a:endParaRPr sz="1800" b="0" i="0" u="none" strike="noStrike" cap="none">
                <a:solidFill>
                  <a:schemeClr val="lt2"/>
                </a:solidFill>
                <a:latin typeface="Calibri"/>
                <a:ea typeface="Calibri"/>
                <a:cs typeface="Calibri"/>
                <a:sym typeface="Calibri"/>
              </a:endParaRPr>
            </a:p>
          </xdr:txBody>
        </xdr:sp>
        <xdr:sp macro="" textlink="">
          <xdr:nvSpPr>
            <xdr:cNvPr id="66" name="Shape 66">
              <a:extLst>
                <a:ext uri="{FF2B5EF4-FFF2-40B4-BE49-F238E27FC236}">
                  <a16:creationId xmlns:a16="http://schemas.microsoft.com/office/drawing/2014/main" id="{00000000-0008-0000-0500-000042000000}"/>
                </a:ext>
              </a:extLst>
            </xdr:cNvPr>
            <xdr:cNvSpPr/>
          </xdr:nvSpPr>
          <xdr:spPr>
            <a:xfrm>
              <a:off x="17921942" y="2316972"/>
              <a:ext cx="1684379" cy="4226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t> </a:t>
              </a:r>
              <a:endParaRPr sz="2000" b="1" i="0" u="none" strike="noStrike" cap="none">
                <a:solidFill>
                  <a:schemeClr val="lt1"/>
                </a:solidFill>
                <a:latin typeface="Calibri"/>
                <a:ea typeface="Calibri"/>
                <a:cs typeface="Calibri"/>
                <a:sym typeface="Calibri"/>
              </a:endParaRPr>
            </a:p>
          </xdr:txBody>
        </xdr:sp>
        <xdr:pic>
          <xdr:nvPicPr>
            <xdr:cNvPr id="67" name="Shape 67" descr="Trophy outline">
              <a:extLst>
                <a:ext uri="{FF2B5EF4-FFF2-40B4-BE49-F238E27FC236}">
                  <a16:creationId xmlns:a16="http://schemas.microsoft.com/office/drawing/2014/main" id="{00000000-0008-0000-0500-000043000000}"/>
                </a:ext>
              </a:extLst>
            </xdr:cNvPr>
            <xdr:cNvPicPr preferRelativeResize="0"/>
          </xdr:nvPicPr>
          <xdr:blipFill rotWithShape="1">
            <a:blip xmlns:r="http://schemas.openxmlformats.org/officeDocument/2006/relationships" r:embed="rId12">
              <a:alphaModFix/>
            </a:blip>
            <a:srcRect/>
            <a:stretch/>
          </xdr:blipFill>
          <xdr:spPr>
            <a:xfrm>
              <a:off x="15525798" y="3818379"/>
              <a:ext cx="688733" cy="652497"/>
            </a:xfrm>
            <a:prstGeom prst="rect">
              <a:avLst/>
            </a:prstGeom>
            <a:noFill/>
            <a:ln>
              <a:noFill/>
            </a:ln>
          </xdr:spPr>
        </xdr:pic>
      </xdr:grpSp>
    </xdr:grpSp>
    <xdr:clientData fLocksWithSheet="0"/>
  </xdr:oneCellAnchor>
  <xdr:twoCellAnchor editAs="oneCell">
    <xdr:from>
      <xdr:col>1</xdr:col>
      <xdr:colOff>260564</xdr:colOff>
      <xdr:row>22</xdr:row>
      <xdr:rowOff>12158</xdr:rowOff>
    </xdr:from>
    <xdr:to>
      <xdr:col>3</xdr:col>
      <xdr:colOff>224957</xdr:colOff>
      <xdr:row>46</xdr:row>
      <xdr:rowOff>131379</xdr:rowOff>
    </xdr:to>
    <mc:AlternateContent xmlns:mc="http://schemas.openxmlformats.org/markup-compatibility/2006" xmlns:a14="http://schemas.microsoft.com/office/drawing/2010/main">
      <mc:Choice Requires="a14">
        <xdr:graphicFrame macro="">
          <xdr:nvGraphicFramePr>
            <xdr:cNvPr id="68" name="MONTH">
              <a:extLst>
                <a:ext uri="{FF2B5EF4-FFF2-40B4-BE49-F238E27FC236}">
                  <a16:creationId xmlns:a16="http://schemas.microsoft.com/office/drawing/2014/main" id="{00000000-0008-0000-0500-00004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51771" y="3809020"/>
              <a:ext cx="1146807" cy="42182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293191</xdr:colOff>
      <xdr:row>10</xdr:row>
      <xdr:rowOff>162587</xdr:rowOff>
    </xdr:from>
    <xdr:to>
      <xdr:col>3</xdr:col>
      <xdr:colOff>243340</xdr:colOff>
      <xdr:row>16</xdr:row>
      <xdr:rowOff>27401</xdr:rowOff>
    </xdr:to>
    <mc:AlternateContent xmlns:mc="http://schemas.openxmlformats.org/markup-compatibility/2006" xmlns:a14="http://schemas.microsoft.com/office/drawing/2010/main">
      <mc:Choice Requires="a14">
        <xdr:graphicFrame macro="">
          <xdr:nvGraphicFramePr>
            <xdr:cNvPr id="69" name="YEAR">
              <a:extLst>
                <a:ext uri="{FF2B5EF4-FFF2-40B4-BE49-F238E27FC236}">
                  <a16:creationId xmlns:a16="http://schemas.microsoft.com/office/drawing/2014/main" id="{00000000-0008-0000-0500-00004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84398" y="1909932"/>
              <a:ext cx="1132563" cy="8895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367863</xdr:colOff>
      <xdr:row>3</xdr:row>
      <xdr:rowOff>1</xdr:rowOff>
    </xdr:from>
    <xdr:to>
      <xdr:col>18</xdr:col>
      <xdr:colOff>65690</xdr:colOff>
      <xdr:row>7</xdr:row>
      <xdr:rowOff>118242</xdr:rowOff>
    </xdr:to>
    <mc:AlternateContent xmlns:mc="http://schemas.openxmlformats.org/markup-compatibility/2006" xmlns:a14="http://schemas.microsoft.com/office/drawing/2010/main">
      <mc:Choice Requires="a14">
        <xdr:graphicFrame macro="">
          <xdr:nvGraphicFramePr>
            <xdr:cNvPr id="70" name="SALE TYPE">
              <a:extLst>
                <a:ext uri="{FF2B5EF4-FFF2-40B4-BE49-F238E27FC236}">
                  <a16:creationId xmlns:a16="http://schemas.microsoft.com/office/drawing/2014/main" id="{00000000-0008-0000-0500-000046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688725" y="551794"/>
              <a:ext cx="5018689" cy="8014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197069</xdr:colOff>
      <xdr:row>3</xdr:row>
      <xdr:rowOff>13138</xdr:rowOff>
    </xdr:from>
    <xdr:to>
      <xdr:col>23</xdr:col>
      <xdr:colOff>553034</xdr:colOff>
      <xdr:row>7</xdr:row>
      <xdr:rowOff>106232</xdr:rowOff>
    </xdr:to>
    <mc:AlternateContent xmlns:mc="http://schemas.openxmlformats.org/markup-compatibility/2006" xmlns:a14="http://schemas.microsoft.com/office/drawing/2010/main">
      <mc:Choice Requires="a14">
        <xdr:graphicFrame macro="">
          <xdr:nvGraphicFramePr>
            <xdr:cNvPr id="71" name="PAYMENT MODE">
              <a:extLst>
                <a:ext uri="{FF2B5EF4-FFF2-40B4-BE49-F238E27FC236}">
                  <a16:creationId xmlns:a16="http://schemas.microsoft.com/office/drawing/2014/main" id="{00000000-0008-0000-0500-000047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0838793" y="564931"/>
              <a:ext cx="3312000" cy="7762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589017</xdr:colOff>
      <xdr:row>16</xdr:row>
      <xdr:rowOff>61308</xdr:rowOff>
    </xdr:from>
    <xdr:to>
      <xdr:col>10</xdr:col>
      <xdr:colOff>483399</xdr:colOff>
      <xdr:row>30</xdr:row>
      <xdr:rowOff>13138</xdr:rowOff>
    </xdr:to>
    <xdr:graphicFrame macro="">
      <xdr:nvGraphicFramePr>
        <xdr:cNvPr id="73" name="Chart 72">
          <a:extLst>
            <a:ext uri="{FF2B5EF4-FFF2-40B4-BE49-F238E27FC236}">
              <a16:creationId xmlns:a16="http://schemas.microsoft.com/office/drawing/2014/main" id="{00000000-0008-0000-05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137727</xdr:colOff>
      <xdr:row>16</xdr:row>
      <xdr:rowOff>97440</xdr:rowOff>
    </xdr:from>
    <xdr:to>
      <xdr:col>17</xdr:col>
      <xdr:colOff>472964</xdr:colOff>
      <xdr:row>30</xdr:row>
      <xdr:rowOff>13138</xdr:rowOff>
    </xdr:to>
    <xdr:graphicFrame macro="">
      <xdr:nvGraphicFramePr>
        <xdr:cNvPr id="75" name="Chart 74">
          <a:extLst>
            <a:ext uri="{FF2B5EF4-FFF2-40B4-BE49-F238E27FC236}">
              <a16:creationId xmlns:a16="http://schemas.microsoft.com/office/drawing/2014/main" id="{00000000-0008-0000-05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434340</xdr:colOff>
          <xdr:row>17</xdr:row>
          <xdr:rowOff>83820</xdr:rowOff>
        </xdr:from>
        <xdr:to>
          <xdr:col>12</xdr:col>
          <xdr:colOff>0</xdr:colOff>
          <xdr:row>28</xdr:row>
          <xdr:rowOff>45720</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xdr:col>
      <xdr:colOff>545731</xdr:colOff>
      <xdr:row>33</xdr:row>
      <xdr:rowOff>105104</xdr:rowOff>
    </xdr:from>
    <xdr:to>
      <xdr:col>17</xdr:col>
      <xdr:colOff>578069</xdr:colOff>
      <xdr:row>46</xdr:row>
      <xdr:rowOff>91964</xdr:rowOff>
    </xdr:to>
    <xdr:graphicFrame macro="">
      <xdr:nvGraphicFramePr>
        <xdr:cNvPr id="77" name="Chart 76">
          <a:extLst>
            <a:ext uri="{FF2B5EF4-FFF2-40B4-BE49-F238E27FC236}">
              <a16:creationId xmlns:a16="http://schemas.microsoft.com/office/drawing/2014/main" id="{00000000-0008-0000-0500-00004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24</xdr:col>
      <xdr:colOff>171976</xdr:colOff>
      <xdr:row>33</xdr:row>
      <xdr:rowOff>131379</xdr:rowOff>
    </xdr:from>
    <xdr:to>
      <xdr:col>29</xdr:col>
      <xdr:colOff>814552</xdr:colOff>
      <xdr:row>46</xdr:row>
      <xdr:rowOff>68534</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00000000-0008-0000-0500-00004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4436616" y="5953059"/>
              <a:ext cx="4010616" cy="22155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78828</xdr:colOff>
      <xdr:row>17</xdr:row>
      <xdr:rowOff>52551</xdr:rowOff>
    </xdr:from>
    <xdr:to>
      <xdr:col>23</xdr:col>
      <xdr:colOff>315310</xdr:colOff>
      <xdr:row>30</xdr:row>
      <xdr:rowOff>65689</xdr:rowOff>
    </xdr:to>
    <xdr:graphicFrame macro="">
      <xdr:nvGraphicFramePr>
        <xdr:cNvPr id="86" name="Chart 85">
          <a:extLst>
            <a:ext uri="{FF2B5EF4-FFF2-40B4-BE49-F238E27FC236}">
              <a16:creationId xmlns:a16="http://schemas.microsoft.com/office/drawing/2014/main" id="{00000000-0008-0000-05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19</xdr:col>
      <xdr:colOff>52551</xdr:colOff>
      <xdr:row>35</xdr:row>
      <xdr:rowOff>1</xdr:rowOff>
    </xdr:from>
    <xdr:to>
      <xdr:col>23</xdr:col>
      <xdr:colOff>289034</xdr:colOff>
      <xdr:row>46</xdr:row>
      <xdr:rowOff>73239</xdr:rowOff>
    </xdr:to>
    <xdr:graphicFrame macro="">
      <xdr:nvGraphicFramePr>
        <xdr:cNvPr id="100" name="Chart 99">
          <a:extLst>
            <a:ext uri="{FF2B5EF4-FFF2-40B4-BE49-F238E27FC236}">
              <a16:creationId xmlns:a16="http://schemas.microsoft.com/office/drawing/2014/main" id="{00000000-0008-0000-0500-00006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28</xdr:col>
      <xdr:colOff>128749</xdr:colOff>
      <xdr:row>19</xdr:row>
      <xdr:rowOff>153977</xdr:rowOff>
    </xdr:from>
    <xdr:to>
      <xdr:col>29</xdr:col>
      <xdr:colOff>457197</xdr:colOff>
      <xdr:row>22</xdr:row>
      <xdr:rowOff>35736</xdr:rowOff>
    </xdr:to>
    <xdr:sp macro="" textlink="Analysis!AL1">
      <xdr:nvSpPr>
        <xdr:cNvPr id="101" name="TextBox 100">
          <a:extLst>
            <a:ext uri="{FF2B5EF4-FFF2-40B4-BE49-F238E27FC236}">
              <a16:creationId xmlns:a16="http://schemas.microsoft.com/office/drawing/2014/main" id="{00000000-0008-0000-0500-000065000000}"/>
            </a:ext>
          </a:extLst>
        </xdr:cNvPr>
        <xdr:cNvSpPr txBox="1"/>
      </xdr:nvSpPr>
      <xdr:spPr>
        <a:xfrm>
          <a:off x="16682542" y="3438460"/>
          <a:ext cx="1313793" cy="394138"/>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22B933-BDAB-401A-8EBE-B5473E0B3EDE}" type="TxLink">
            <a:rPr lang="en-US" sz="1800" b="1" i="0" u="none" strike="noStrike">
              <a:solidFill>
                <a:schemeClr val="bg2"/>
              </a:solidFill>
              <a:latin typeface="Calibri"/>
              <a:ea typeface="Calibri"/>
              <a:cs typeface="Calibri"/>
            </a:rPr>
            <a:pPr/>
            <a:t>Category04</a:t>
          </a:fld>
          <a:endParaRPr lang="en-IN" sz="1800" b="1">
            <a:solidFill>
              <a:schemeClr val="bg2"/>
            </a:solidFill>
          </a:endParaRPr>
        </a:p>
      </xdr:txBody>
    </xdr:sp>
    <xdr:clientData/>
  </xdr:twoCellAnchor>
  <xdr:twoCellAnchor>
    <xdr:from>
      <xdr:col>28</xdr:col>
      <xdr:colOff>141888</xdr:colOff>
      <xdr:row>22</xdr:row>
      <xdr:rowOff>75150</xdr:rowOff>
    </xdr:from>
    <xdr:to>
      <xdr:col>29</xdr:col>
      <xdr:colOff>470336</xdr:colOff>
      <xdr:row>24</xdr:row>
      <xdr:rowOff>127702</xdr:rowOff>
    </xdr:to>
    <xdr:sp macro="" textlink="Analysis!AM1">
      <xdr:nvSpPr>
        <xdr:cNvPr id="102" name="TextBox 101">
          <a:extLst>
            <a:ext uri="{FF2B5EF4-FFF2-40B4-BE49-F238E27FC236}">
              <a16:creationId xmlns:a16="http://schemas.microsoft.com/office/drawing/2014/main" id="{00000000-0008-0000-0500-000066000000}"/>
            </a:ext>
          </a:extLst>
        </xdr:cNvPr>
        <xdr:cNvSpPr txBox="1"/>
      </xdr:nvSpPr>
      <xdr:spPr>
        <a:xfrm>
          <a:off x="16695681" y="3872012"/>
          <a:ext cx="1313793" cy="394138"/>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bg2"/>
              </a:solidFill>
              <a:latin typeface="Calibri"/>
              <a:ea typeface="Calibri"/>
              <a:cs typeface="Calibri"/>
            </a:rPr>
            <a:t> </a:t>
          </a:r>
          <a:fld id="{1B190652-6D40-47DA-9A38-25A354905B56}" type="TxLink">
            <a:rPr lang="en-US" sz="2000" b="1" i="0" u="none" strike="noStrike">
              <a:solidFill>
                <a:schemeClr val="bg2"/>
              </a:solidFill>
              <a:latin typeface="Calibri"/>
              <a:ea typeface="Calibri"/>
              <a:cs typeface="Calibri"/>
            </a:rPr>
            <a:pPr/>
            <a:t>6540.07</a:t>
          </a:fld>
          <a:endParaRPr lang="en-IN" sz="3600" b="1">
            <a:solidFill>
              <a:schemeClr val="bg2"/>
            </a:solidFill>
          </a:endParaRPr>
        </a:p>
      </xdr:txBody>
    </xdr:sp>
    <xdr:clientData/>
  </xdr:twoCellAnchor>
  <xdr:twoCellAnchor>
    <xdr:from>
      <xdr:col>24</xdr:col>
      <xdr:colOff>365231</xdr:colOff>
      <xdr:row>22</xdr:row>
      <xdr:rowOff>62012</xdr:rowOff>
    </xdr:from>
    <xdr:to>
      <xdr:col>26</xdr:col>
      <xdr:colOff>496611</xdr:colOff>
      <xdr:row>24</xdr:row>
      <xdr:rowOff>114564</xdr:rowOff>
    </xdr:to>
    <xdr:sp macro="" textlink="Analysis!Z1">
      <xdr:nvSpPr>
        <xdr:cNvPr id="103" name="TextBox 102">
          <a:extLst>
            <a:ext uri="{FF2B5EF4-FFF2-40B4-BE49-F238E27FC236}">
              <a16:creationId xmlns:a16="http://schemas.microsoft.com/office/drawing/2014/main" id="{00000000-0008-0000-0500-000067000000}"/>
            </a:ext>
          </a:extLst>
        </xdr:cNvPr>
        <xdr:cNvSpPr txBox="1"/>
      </xdr:nvSpPr>
      <xdr:spPr>
        <a:xfrm>
          <a:off x="14554197" y="3858874"/>
          <a:ext cx="1313793" cy="394138"/>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bg2"/>
              </a:solidFill>
              <a:latin typeface="Calibri"/>
              <a:ea typeface="Calibri"/>
              <a:cs typeface="Calibri"/>
            </a:rPr>
            <a:t>  </a:t>
          </a:r>
          <a:fld id="{8657773D-F910-4313-81E1-63A8B2848BBC}" type="TxLink">
            <a:rPr lang="en-US" sz="2000" b="1" i="0" u="none" strike="noStrike">
              <a:solidFill>
                <a:schemeClr val="bg2"/>
              </a:solidFill>
              <a:latin typeface="Calibri"/>
              <a:ea typeface="Calibri"/>
              <a:cs typeface="Calibri"/>
            </a:rPr>
            <a:pPr/>
            <a:t>14605.92</a:t>
          </a:fld>
          <a:endParaRPr lang="en-IN" sz="3600" b="1">
            <a:solidFill>
              <a:schemeClr val="bg2"/>
            </a:solidFill>
          </a:endParaRPr>
        </a:p>
      </xdr:txBody>
    </xdr:sp>
    <xdr:clientData/>
  </xdr:twoCellAnchor>
  <xdr:twoCellAnchor>
    <xdr:from>
      <xdr:col>24</xdr:col>
      <xdr:colOff>373114</xdr:colOff>
      <xdr:row>19</xdr:row>
      <xdr:rowOff>161860</xdr:rowOff>
    </xdr:from>
    <xdr:to>
      <xdr:col>26</xdr:col>
      <xdr:colOff>504494</xdr:colOff>
      <xdr:row>22</xdr:row>
      <xdr:rowOff>43619</xdr:rowOff>
    </xdr:to>
    <xdr:sp macro="" textlink="Analysis!X1">
      <xdr:nvSpPr>
        <xdr:cNvPr id="104" name="TextBox 103">
          <a:extLst>
            <a:ext uri="{FF2B5EF4-FFF2-40B4-BE49-F238E27FC236}">
              <a16:creationId xmlns:a16="http://schemas.microsoft.com/office/drawing/2014/main" id="{00000000-0008-0000-0500-000068000000}"/>
            </a:ext>
          </a:extLst>
        </xdr:cNvPr>
        <xdr:cNvSpPr txBox="1"/>
      </xdr:nvSpPr>
      <xdr:spPr>
        <a:xfrm>
          <a:off x="14562080" y="3446343"/>
          <a:ext cx="1313793" cy="394138"/>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7218C8-C8DC-488A-89A2-053B53D57E1F}" type="TxLink">
            <a:rPr lang="en-US" sz="2000" b="1" i="0" u="none" strike="noStrike">
              <a:solidFill>
                <a:schemeClr val="bg2"/>
              </a:solidFill>
              <a:latin typeface="Calibri"/>
              <a:ea typeface="Calibri"/>
              <a:cs typeface="Calibri"/>
            </a:rPr>
            <a:pPr/>
            <a:t>Product41</a:t>
          </a:fld>
          <a:endParaRPr lang="en-IN" sz="3600" b="1">
            <a:solidFill>
              <a:schemeClr val="bg2"/>
            </a:solidFill>
          </a:endParaRPr>
        </a:p>
      </xdr:txBody>
    </xdr:sp>
    <xdr:clientData/>
  </xdr:twoCellAnchor>
  <xdr:twoCellAnchor>
    <xdr:from>
      <xdr:col>7</xdr:col>
      <xdr:colOff>236483</xdr:colOff>
      <xdr:row>9</xdr:row>
      <xdr:rowOff>117191</xdr:rowOff>
    </xdr:from>
    <xdr:to>
      <xdr:col>10</xdr:col>
      <xdr:colOff>499241</xdr:colOff>
      <xdr:row>12</xdr:row>
      <xdr:rowOff>144517</xdr:rowOff>
    </xdr:to>
    <xdr:sp macro="" textlink="Analysis!E13">
      <xdr:nvSpPr>
        <xdr:cNvPr id="105" name="TextBox 104">
          <a:extLst>
            <a:ext uri="{FF2B5EF4-FFF2-40B4-BE49-F238E27FC236}">
              <a16:creationId xmlns:a16="http://schemas.microsoft.com/office/drawing/2014/main" id="{00000000-0008-0000-0500-000069000000}"/>
            </a:ext>
          </a:extLst>
        </xdr:cNvPr>
        <xdr:cNvSpPr txBox="1"/>
      </xdr:nvSpPr>
      <xdr:spPr>
        <a:xfrm>
          <a:off x="4374931" y="1693743"/>
          <a:ext cx="2036379" cy="539705"/>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E6061A5-06C0-4E65-A880-35537B403871}" type="TxLink">
            <a:rPr lang="en-US" sz="3200" b="0" i="0" u="none" strike="noStrike">
              <a:solidFill>
                <a:schemeClr val="bg2"/>
              </a:solidFill>
              <a:latin typeface="Calibri"/>
              <a:ea typeface="Calibri"/>
              <a:cs typeface="Calibri"/>
            </a:rPr>
            <a:pPr/>
            <a:t>208140.15</a:t>
          </a:fld>
          <a:endParaRPr lang="en-IN" sz="8000" b="1">
            <a:solidFill>
              <a:schemeClr val="bg2"/>
            </a:solidFill>
          </a:endParaRPr>
        </a:p>
      </xdr:txBody>
    </xdr:sp>
    <xdr:clientData/>
  </xdr:twoCellAnchor>
  <xdr:twoCellAnchor>
    <xdr:from>
      <xdr:col>17</xdr:col>
      <xdr:colOff>328448</xdr:colOff>
      <xdr:row>9</xdr:row>
      <xdr:rowOff>65690</xdr:rowOff>
    </xdr:from>
    <xdr:to>
      <xdr:col>20</xdr:col>
      <xdr:colOff>354724</xdr:colOff>
      <xdr:row>12</xdr:row>
      <xdr:rowOff>65691</xdr:rowOff>
    </xdr:to>
    <xdr:sp macro="" textlink="Analysis!E14">
      <xdr:nvSpPr>
        <xdr:cNvPr id="106" name="TextBox 105">
          <a:extLst>
            <a:ext uri="{FF2B5EF4-FFF2-40B4-BE49-F238E27FC236}">
              <a16:creationId xmlns:a16="http://schemas.microsoft.com/office/drawing/2014/main" id="{00000000-0008-0000-0500-00006A000000}"/>
            </a:ext>
          </a:extLst>
        </xdr:cNvPr>
        <xdr:cNvSpPr txBox="1"/>
      </xdr:nvSpPr>
      <xdr:spPr>
        <a:xfrm>
          <a:off x="10378965" y="1642242"/>
          <a:ext cx="1799897" cy="512380"/>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47DCDA-09D3-47A9-A10F-0AFFC2E5591F}" type="TxLink">
            <a:rPr lang="en-US" sz="3200" b="0" i="0" u="none" strike="noStrike">
              <a:solidFill>
                <a:schemeClr val="bg2"/>
              </a:solidFill>
              <a:latin typeface="Calibri"/>
              <a:ea typeface="Calibri"/>
              <a:cs typeface="Calibri"/>
            </a:rPr>
            <a:pPr/>
            <a:t>36230.15</a:t>
          </a:fld>
          <a:endParaRPr lang="en-IN" sz="8000" b="1">
            <a:solidFill>
              <a:schemeClr val="bg2"/>
            </a:solidFill>
          </a:endParaRPr>
        </a:p>
      </xdr:txBody>
    </xdr:sp>
    <xdr:clientData/>
  </xdr:twoCellAnchor>
  <xdr:twoCellAnchor>
    <xdr:from>
      <xdr:col>27</xdr:col>
      <xdr:colOff>315312</xdr:colOff>
      <xdr:row>8</xdr:row>
      <xdr:rowOff>65691</xdr:rowOff>
    </xdr:from>
    <xdr:to>
      <xdr:col>28</xdr:col>
      <xdr:colOff>880243</xdr:colOff>
      <xdr:row>12</xdr:row>
      <xdr:rowOff>13139</xdr:rowOff>
    </xdr:to>
    <xdr:sp macro="" textlink="Analysis!E15">
      <xdr:nvSpPr>
        <xdr:cNvPr id="107" name="TextBox 106">
          <a:extLst>
            <a:ext uri="{FF2B5EF4-FFF2-40B4-BE49-F238E27FC236}">
              <a16:creationId xmlns:a16="http://schemas.microsoft.com/office/drawing/2014/main" id="{00000000-0008-0000-0500-00006B000000}"/>
            </a:ext>
          </a:extLst>
        </xdr:cNvPr>
        <xdr:cNvSpPr txBox="1"/>
      </xdr:nvSpPr>
      <xdr:spPr>
        <a:xfrm>
          <a:off x="16277898" y="1471450"/>
          <a:ext cx="1156138" cy="630620"/>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08C328-CAEC-4DCA-AF7C-7DA5CC7986E4}" type="TxLink">
            <a:rPr lang="en-US" sz="4400" b="0" i="0" u="none" strike="noStrike">
              <a:solidFill>
                <a:schemeClr val="bg2"/>
              </a:solidFill>
              <a:latin typeface="Calibri"/>
              <a:ea typeface="Calibri"/>
              <a:cs typeface="Calibri"/>
            </a:rPr>
            <a:pPr/>
            <a:t>21%</a:t>
          </a:fld>
          <a:endParaRPr lang="en-IN" sz="85700" b="1">
            <a:solidFill>
              <a:schemeClr val="bg2"/>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 pratap singh" refreshedDate="45423.565507754633" createdVersion="8" refreshedVersion="8" minRefreshableVersion="3" recordCount="527" xr:uid="{F065A7AA-9B42-4C86-896B-1050C962883B}">
  <cacheSource type="worksheet">
    <worksheetSource name="Table_1"/>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PRICE" numFmtId="0">
      <sharedItems containsSemiMixedTypes="0" containsString="0" containsNumber="1" containsInteger="1" minValue="5" maxValue="2250"/>
    </cacheField>
    <cacheField name="TOTAL SELING PRICE" numFmtId="0">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MixedTypes="1" containsNumber="1" containsInteger="1" minValue="2021" maxValue="2021" count="3">
        <n v="2021"/>
        <s v="2021"/>
        <s v="2022"/>
      </sharedItems>
    </cacheField>
  </cacheFields>
  <extLst>
    <ext xmlns:x14="http://schemas.microsoft.com/office/spreadsheetml/2009/9/main" uri="{725AE2AE-9491-48be-B2B4-4EB974FC3084}">
      <x14:pivotCacheDefinition pivotCacheId="21184939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1"/>
  </r>
  <r>
    <d v="2021-01-02T00:00:00"/>
    <s v="P0013"/>
    <n v="6"/>
    <x v="2"/>
    <x v="1"/>
    <n v="0"/>
    <x v="2"/>
    <x v="2"/>
    <x v="1"/>
    <n v="112"/>
    <n v="122.08"/>
    <n v="672"/>
    <n v="732.48"/>
    <x v="1"/>
    <x v="0"/>
    <x v="1"/>
  </r>
  <r>
    <d v="2021-01-03T00:00:00"/>
    <s v="P0004"/>
    <n v="5"/>
    <x v="2"/>
    <x v="0"/>
    <n v="0"/>
    <x v="3"/>
    <x v="3"/>
    <x v="2"/>
    <n v="44"/>
    <n v="48.84"/>
    <n v="220"/>
    <n v="244.20000000000002"/>
    <x v="2"/>
    <x v="0"/>
    <x v="1"/>
  </r>
  <r>
    <d v="2021-01-04T00:00:00"/>
    <s v="P0035"/>
    <n v="12"/>
    <x v="1"/>
    <x v="0"/>
    <n v="0"/>
    <x v="4"/>
    <x v="4"/>
    <x v="3"/>
    <n v="5"/>
    <n v="6.7"/>
    <n v="60"/>
    <n v="80.400000000000006"/>
    <x v="3"/>
    <x v="0"/>
    <x v="1"/>
  </r>
  <r>
    <d v="2021-01-09T00:00:00"/>
    <s v="P0031"/>
    <n v="1"/>
    <x v="2"/>
    <x v="1"/>
    <n v="0"/>
    <x v="5"/>
    <x v="4"/>
    <x v="1"/>
    <n v="93"/>
    <n v="104.16"/>
    <n v="93"/>
    <n v="104.16"/>
    <x v="4"/>
    <x v="0"/>
    <x v="1"/>
  </r>
  <r>
    <d v="2021-01-09T00:00:00"/>
    <s v="P0003"/>
    <n v="8"/>
    <x v="2"/>
    <x v="1"/>
    <n v="0"/>
    <x v="6"/>
    <x v="3"/>
    <x v="1"/>
    <n v="71"/>
    <n v="80.94"/>
    <n v="568"/>
    <n v="647.52"/>
    <x v="4"/>
    <x v="0"/>
    <x v="1"/>
  </r>
  <r>
    <d v="2021-01-09T00:00:00"/>
    <s v="P0025"/>
    <n v="4"/>
    <x v="2"/>
    <x v="0"/>
    <n v="0"/>
    <x v="7"/>
    <x v="0"/>
    <x v="3"/>
    <n v="7"/>
    <n v="8.33"/>
    <n v="28"/>
    <n v="33.32"/>
    <x v="4"/>
    <x v="0"/>
    <x v="1"/>
  </r>
  <r>
    <d v="2021-01-11T00:00:00"/>
    <s v="P0037"/>
    <n v="3"/>
    <x v="2"/>
    <x v="1"/>
    <n v="0"/>
    <x v="8"/>
    <x v="1"/>
    <x v="1"/>
    <n v="67"/>
    <n v="85.76"/>
    <n v="201"/>
    <n v="257.28000000000003"/>
    <x v="5"/>
    <x v="0"/>
    <x v="1"/>
  </r>
  <r>
    <d v="2021-01-11T00:00:00"/>
    <s v="P0014"/>
    <n v="4"/>
    <x v="0"/>
    <x v="0"/>
    <n v="0"/>
    <x v="9"/>
    <x v="2"/>
    <x v="1"/>
    <n v="112"/>
    <n v="146.72"/>
    <n v="448"/>
    <n v="586.88"/>
    <x v="5"/>
    <x v="0"/>
    <x v="1"/>
  </r>
  <r>
    <d v="2021-01-11T00:00:00"/>
    <s v="P0042"/>
    <n v="4"/>
    <x v="2"/>
    <x v="0"/>
    <n v="0"/>
    <x v="10"/>
    <x v="1"/>
    <x v="0"/>
    <n v="120"/>
    <n v="162"/>
    <n v="480"/>
    <n v="648"/>
    <x v="5"/>
    <x v="0"/>
    <x v="1"/>
  </r>
  <r>
    <d v="2021-01-12T00:00:00"/>
    <s v="P0042"/>
    <n v="10"/>
    <x v="1"/>
    <x v="1"/>
    <n v="0"/>
    <x v="10"/>
    <x v="1"/>
    <x v="0"/>
    <n v="120"/>
    <n v="162"/>
    <n v="1200"/>
    <n v="1620"/>
    <x v="6"/>
    <x v="0"/>
    <x v="1"/>
  </r>
  <r>
    <d v="2021-01-18T00:00:00"/>
    <s v="P0044"/>
    <n v="13"/>
    <x v="2"/>
    <x v="0"/>
    <n v="0"/>
    <x v="11"/>
    <x v="1"/>
    <x v="1"/>
    <n v="76"/>
    <n v="82.08"/>
    <n v="988"/>
    <n v="1067.04"/>
    <x v="7"/>
    <x v="0"/>
    <x v="1"/>
  </r>
  <r>
    <d v="2021-01-18T00:00:00"/>
    <s v="P0023"/>
    <n v="3"/>
    <x v="1"/>
    <x v="1"/>
    <n v="0"/>
    <x v="12"/>
    <x v="0"/>
    <x v="0"/>
    <n v="141"/>
    <n v="149.46"/>
    <n v="423"/>
    <n v="448.38"/>
    <x v="7"/>
    <x v="0"/>
    <x v="1"/>
  </r>
  <r>
    <d v="2021-01-19T00:00:00"/>
    <s v="P0035"/>
    <n v="6"/>
    <x v="2"/>
    <x v="1"/>
    <n v="0"/>
    <x v="4"/>
    <x v="4"/>
    <x v="3"/>
    <n v="5"/>
    <n v="6.7"/>
    <n v="30"/>
    <n v="40.200000000000003"/>
    <x v="8"/>
    <x v="0"/>
    <x v="1"/>
  </r>
  <r>
    <d v="2021-01-20T00:00:00"/>
    <s v="P0034"/>
    <n v="4"/>
    <x v="2"/>
    <x v="1"/>
    <n v="0"/>
    <x v="13"/>
    <x v="4"/>
    <x v="2"/>
    <n v="55"/>
    <n v="58.3"/>
    <n v="220"/>
    <n v="233.2"/>
    <x v="9"/>
    <x v="0"/>
    <x v="1"/>
  </r>
  <r>
    <d v="2021-01-20T00:00:00"/>
    <s v="P0020"/>
    <n v="4"/>
    <x v="2"/>
    <x v="1"/>
    <n v="0"/>
    <x v="14"/>
    <x v="0"/>
    <x v="2"/>
    <n v="61"/>
    <n v="76.25"/>
    <n v="244"/>
    <n v="305"/>
    <x v="9"/>
    <x v="0"/>
    <x v="1"/>
  </r>
  <r>
    <d v="2021-01-21T00:00:00"/>
    <s v="P0004"/>
    <n v="15"/>
    <x v="0"/>
    <x v="1"/>
    <n v="0"/>
    <x v="3"/>
    <x v="3"/>
    <x v="2"/>
    <n v="44"/>
    <n v="48.84"/>
    <n v="660"/>
    <n v="732.6"/>
    <x v="10"/>
    <x v="0"/>
    <x v="1"/>
  </r>
  <r>
    <d v="2021-01-21T00:00:00"/>
    <s v="P0003"/>
    <n v="9"/>
    <x v="2"/>
    <x v="0"/>
    <n v="0"/>
    <x v="6"/>
    <x v="3"/>
    <x v="1"/>
    <n v="71"/>
    <n v="80.94"/>
    <n v="639"/>
    <n v="728.46"/>
    <x v="10"/>
    <x v="0"/>
    <x v="1"/>
  </r>
  <r>
    <d v="2021-01-21T00:00:00"/>
    <s v="P0042"/>
    <n v="6"/>
    <x v="2"/>
    <x v="0"/>
    <n v="0"/>
    <x v="10"/>
    <x v="1"/>
    <x v="0"/>
    <n v="120"/>
    <n v="162"/>
    <n v="720"/>
    <n v="972"/>
    <x v="10"/>
    <x v="0"/>
    <x v="1"/>
  </r>
  <r>
    <d v="2021-01-25T00:00:00"/>
    <s v="P0034"/>
    <n v="6"/>
    <x v="2"/>
    <x v="1"/>
    <n v="0"/>
    <x v="13"/>
    <x v="4"/>
    <x v="2"/>
    <n v="55"/>
    <n v="58.3"/>
    <n v="330"/>
    <n v="349.79999999999995"/>
    <x v="11"/>
    <x v="0"/>
    <x v="1"/>
  </r>
  <r>
    <d v="2021-01-25T00:00:00"/>
    <s v="P0035"/>
    <n v="7"/>
    <x v="2"/>
    <x v="0"/>
    <n v="0"/>
    <x v="4"/>
    <x v="4"/>
    <x v="3"/>
    <n v="5"/>
    <n v="6.7"/>
    <n v="35"/>
    <n v="46.9"/>
    <x v="11"/>
    <x v="0"/>
    <x v="1"/>
  </r>
  <r>
    <d v="2021-01-25T00:00:00"/>
    <s v="P0031"/>
    <n v="14"/>
    <x v="2"/>
    <x v="0"/>
    <n v="0"/>
    <x v="5"/>
    <x v="4"/>
    <x v="1"/>
    <n v="93"/>
    <n v="104.16"/>
    <n v="1302"/>
    <n v="1458.24"/>
    <x v="11"/>
    <x v="0"/>
    <x v="1"/>
  </r>
  <r>
    <d v="2021-01-26T00:00:00"/>
    <s v="P0044"/>
    <n v="9"/>
    <x v="0"/>
    <x v="1"/>
    <n v="0"/>
    <x v="11"/>
    <x v="1"/>
    <x v="1"/>
    <n v="76"/>
    <n v="82.08"/>
    <n v="684"/>
    <n v="738.72"/>
    <x v="12"/>
    <x v="0"/>
    <x v="1"/>
  </r>
  <r>
    <d v="2021-01-26T00:00:00"/>
    <s v="P0006"/>
    <n v="7"/>
    <x v="1"/>
    <x v="1"/>
    <n v="0"/>
    <x v="15"/>
    <x v="3"/>
    <x v="1"/>
    <n v="75"/>
    <n v="85.5"/>
    <n v="525"/>
    <n v="598.5"/>
    <x v="12"/>
    <x v="0"/>
    <x v="1"/>
  </r>
  <r>
    <d v="2021-01-26T00:00:00"/>
    <s v="P0001"/>
    <n v="7"/>
    <x v="1"/>
    <x v="0"/>
    <n v="0"/>
    <x v="16"/>
    <x v="3"/>
    <x v="1"/>
    <n v="98"/>
    <n v="103.88"/>
    <n v="686"/>
    <n v="727.16"/>
    <x v="12"/>
    <x v="0"/>
    <x v="1"/>
  </r>
  <r>
    <d v="2021-01-27T00:00:00"/>
    <s v="P0040"/>
    <n v="7"/>
    <x v="0"/>
    <x v="0"/>
    <n v="0"/>
    <x v="17"/>
    <x v="1"/>
    <x v="1"/>
    <n v="90"/>
    <n v="115.2"/>
    <n v="630"/>
    <n v="806.4"/>
    <x v="13"/>
    <x v="0"/>
    <x v="1"/>
  </r>
  <r>
    <d v="2021-01-27T00:00:00"/>
    <s v="P0032"/>
    <n v="3"/>
    <x v="0"/>
    <x v="0"/>
    <n v="0"/>
    <x v="18"/>
    <x v="4"/>
    <x v="1"/>
    <n v="89"/>
    <n v="117.48"/>
    <n v="267"/>
    <n v="352.44"/>
    <x v="13"/>
    <x v="0"/>
    <x v="1"/>
  </r>
  <r>
    <d v="2021-01-28T00:00:00"/>
    <s v="P0004"/>
    <n v="10"/>
    <x v="1"/>
    <x v="1"/>
    <n v="0"/>
    <x v="3"/>
    <x v="3"/>
    <x v="2"/>
    <n v="44"/>
    <n v="48.84"/>
    <n v="440"/>
    <n v="488.40000000000003"/>
    <x v="14"/>
    <x v="0"/>
    <x v="1"/>
  </r>
  <r>
    <d v="2021-01-28T00:00:00"/>
    <s v="P0029"/>
    <n v="2"/>
    <x v="2"/>
    <x v="1"/>
    <n v="0"/>
    <x v="19"/>
    <x v="4"/>
    <x v="2"/>
    <n v="47"/>
    <n v="53.11"/>
    <n v="94"/>
    <n v="106.22"/>
    <x v="14"/>
    <x v="0"/>
    <x v="1"/>
  </r>
  <r>
    <d v="2021-02-02T00:00:00"/>
    <s v="P0010"/>
    <n v="7"/>
    <x v="1"/>
    <x v="0"/>
    <n v="0"/>
    <x v="20"/>
    <x v="2"/>
    <x v="0"/>
    <n v="148"/>
    <n v="164.28"/>
    <n v="1036"/>
    <n v="1149.96"/>
    <x v="1"/>
    <x v="1"/>
    <x v="1"/>
  </r>
  <r>
    <d v="2021-02-03T00:00:00"/>
    <s v="P0016"/>
    <n v="13"/>
    <x v="2"/>
    <x v="0"/>
    <n v="0"/>
    <x v="21"/>
    <x v="2"/>
    <x v="3"/>
    <n v="13"/>
    <n v="16.64"/>
    <n v="169"/>
    <n v="216.32"/>
    <x v="2"/>
    <x v="1"/>
    <x v="1"/>
  </r>
  <r>
    <d v="2021-02-03T00:00:00"/>
    <s v="P0022"/>
    <n v="2"/>
    <x v="0"/>
    <x v="1"/>
    <n v="0"/>
    <x v="22"/>
    <x v="0"/>
    <x v="0"/>
    <n v="121"/>
    <n v="141.57"/>
    <n v="242"/>
    <n v="283.14"/>
    <x v="2"/>
    <x v="1"/>
    <x v="1"/>
  </r>
  <r>
    <d v="2021-02-04T00:00:00"/>
    <s v="P0037"/>
    <n v="4"/>
    <x v="1"/>
    <x v="0"/>
    <n v="0"/>
    <x v="8"/>
    <x v="1"/>
    <x v="1"/>
    <n v="67"/>
    <n v="85.76"/>
    <n v="268"/>
    <n v="343.04"/>
    <x v="3"/>
    <x v="1"/>
    <x v="1"/>
  </r>
  <r>
    <d v="2021-02-05T00:00:00"/>
    <s v="P0043"/>
    <n v="7"/>
    <x v="1"/>
    <x v="1"/>
    <n v="0"/>
    <x v="23"/>
    <x v="1"/>
    <x v="1"/>
    <n v="67"/>
    <n v="83.08"/>
    <n v="469"/>
    <n v="581.55999999999995"/>
    <x v="15"/>
    <x v="1"/>
    <x v="1"/>
  </r>
  <r>
    <d v="2021-02-05T00:00:00"/>
    <s v="P0005"/>
    <n v="1"/>
    <x v="2"/>
    <x v="1"/>
    <n v="0"/>
    <x v="24"/>
    <x v="3"/>
    <x v="0"/>
    <n v="133"/>
    <n v="155.61000000000001"/>
    <n v="133"/>
    <n v="155.61000000000001"/>
    <x v="15"/>
    <x v="1"/>
    <x v="1"/>
  </r>
  <r>
    <d v="2021-02-05T00:00:00"/>
    <s v="P0043"/>
    <n v="9"/>
    <x v="2"/>
    <x v="1"/>
    <n v="0"/>
    <x v="23"/>
    <x v="1"/>
    <x v="1"/>
    <n v="67"/>
    <n v="83.08"/>
    <n v="603"/>
    <n v="747.72"/>
    <x v="15"/>
    <x v="1"/>
    <x v="1"/>
  </r>
  <r>
    <d v="2021-02-06T00:00:00"/>
    <s v="P0035"/>
    <n v="1"/>
    <x v="2"/>
    <x v="1"/>
    <n v="0"/>
    <x v="4"/>
    <x v="4"/>
    <x v="3"/>
    <n v="5"/>
    <n v="6.7"/>
    <n v="5"/>
    <n v="6.7"/>
    <x v="16"/>
    <x v="1"/>
    <x v="1"/>
  </r>
  <r>
    <d v="2021-02-09T00:00:00"/>
    <s v="P0034"/>
    <n v="14"/>
    <x v="2"/>
    <x v="0"/>
    <n v="0"/>
    <x v="13"/>
    <x v="4"/>
    <x v="2"/>
    <n v="55"/>
    <n v="58.3"/>
    <n v="770"/>
    <n v="816.19999999999993"/>
    <x v="4"/>
    <x v="1"/>
    <x v="1"/>
  </r>
  <r>
    <d v="2021-02-12T00:00:00"/>
    <s v="P0008"/>
    <n v="7"/>
    <x v="2"/>
    <x v="1"/>
    <n v="0"/>
    <x v="25"/>
    <x v="3"/>
    <x v="1"/>
    <n v="83"/>
    <n v="94.62"/>
    <n v="581"/>
    <n v="662.34"/>
    <x v="6"/>
    <x v="1"/>
    <x v="1"/>
  </r>
  <r>
    <d v="2021-02-12T00:00:00"/>
    <s v="P0023"/>
    <n v="9"/>
    <x v="1"/>
    <x v="1"/>
    <n v="0"/>
    <x v="12"/>
    <x v="0"/>
    <x v="0"/>
    <n v="141"/>
    <n v="149.46"/>
    <n v="1269"/>
    <n v="1345.14"/>
    <x v="6"/>
    <x v="1"/>
    <x v="1"/>
  </r>
  <r>
    <d v="2021-02-15T00:00:00"/>
    <s v="P0027"/>
    <n v="4"/>
    <x v="2"/>
    <x v="0"/>
    <n v="0"/>
    <x v="26"/>
    <x v="4"/>
    <x v="2"/>
    <n v="48"/>
    <n v="57.120000000000005"/>
    <n v="192"/>
    <n v="228.48000000000002"/>
    <x v="17"/>
    <x v="1"/>
    <x v="1"/>
  </r>
  <r>
    <d v="2021-02-18T00:00:00"/>
    <s v="P0015"/>
    <n v="6"/>
    <x v="1"/>
    <x v="1"/>
    <n v="0"/>
    <x v="27"/>
    <x v="2"/>
    <x v="3"/>
    <n v="12"/>
    <n v="15.719999999999999"/>
    <n v="72"/>
    <n v="94.32"/>
    <x v="7"/>
    <x v="1"/>
    <x v="1"/>
  </r>
  <r>
    <d v="2021-02-20T00:00:00"/>
    <s v="P0030"/>
    <n v="11"/>
    <x v="1"/>
    <x v="1"/>
    <n v="0"/>
    <x v="28"/>
    <x v="4"/>
    <x v="0"/>
    <n v="148"/>
    <n v="201.28"/>
    <n v="1628"/>
    <n v="2214.08"/>
    <x v="9"/>
    <x v="1"/>
    <x v="1"/>
  </r>
  <r>
    <d v="2021-02-22T00:00:00"/>
    <s v="P0013"/>
    <n v="5"/>
    <x v="1"/>
    <x v="1"/>
    <n v="0"/>
    <x v="2"/>
    <x v="2"/>
    <x v="1"/>
    <n v="112"/>
    <n v="122.08"/>
    <n v="560"/>
    <n v="610.4"/>
    <x v="18"/>
    <x v="1"/>
    <x v="1"/>
  </r>
  <r>
    <d v="2021-02-23T00:00:00"/>
    <s v="P0025"/>
    <n v="3"/>
    <x v="2"/>
    <x v="1"/>
    <n v="0"/>
    <x v="7"/>
    <x v="0"/>
    <x v="3"/>
    <n v="7"/>
    <n v="8.33"/>
    <n v="21"/>
    <n v="24.990000000000002"/>
    <x v="19"/>
    <x v="1"/>
    <x v="1"/>
  </r>
  <r>
    <d v="2021-02-23T00:00:00"/>
    <s v="P0005"/>
    <n v="2"/>
    <x v="2"/>
    <x v="0"/>
    <n v="0"/>
    <x v="24"/>
    <x v="3"/>
    <x v="0"/>
    <n v="133"/>
    <n v="155.61000000000001"/>
    <n v="266"/>
    <n v="311.22000000000003"/>
    <x v="19"/>
    <x v="1"/>
    <x v="1"/>
  </r>
  <r>
    <d v="2021-02-25T00:00:00"/>
    <s v="P0002"/>
    <n v="4"/>
    <x v="0"/>
    <x v="0"/>
    <n v="0"/>
    <x v="29"/>
    <x v="3"/>
    <x v="1"/>
    <n v="105"/>
    <n v="142.80000000000001"/>
    <n v="420"/>
    <n v="571.20000000000005"/>
    <x v="11"/>
    <x v="1"/>
    <x v="1"/>
  </r>
  <r>
    <d v="2021-02-25T00:00:00"/>
    <s v="P0032"/>
    <n v="11"/>
    <x v="1"/>
    <x v="1"/>
    <n v="0"/>
    <x v="18"/>
    <x v="4"/>
    <x v="1"/>
    <n v="89"/>
    <n v="117.48"/>
    <n v="979"/>
    <n v="1292.28"/>
    <x v="11"/>
    <x v="1"/>
    <x v="1"/>
  </r>
  <r>
    <d v="2021-02-25T00:00:00"/>
    <s v="P0030"/>
    <n v="2"/>
    <x v="2"/>
    <x v="0"/>
    <n v="0"/>
    <x v="28"/>
    <x v="4"/>
    <x v="0"/>
    <n v="148"/>
    <n v="201.28"/>
    <n v="296"/>
    <n v="402.56"/>
    <x v="11"/>
    <x v="1"/>
    <x v="1"/>
  </r>
  <r>
    <d v="2021-02-27T00:00:00"/>
    <s v="P0018"/>
    <n v="11"/>
    <x v="0"/>
    <x v="0"/>
    <n v="0"/>
    <x v="30"/>
    <x v="2"/>
    <x v="3"/>
    <n v="37"/>
    <n v="49.21"/>
    <n v="407"/>
    <n v="541.31000000000006"/>
    <x v="13"/>
    <x v="1"/>
    <x v="1"/>
  </r>
  <r>
    <d v="2021-03-03T00:00:00"/>
    <s v="P0011"/>
    <n v="1"/>
    <x v="2"/>
    <x v="0"/>
    <n v="0"/>
    <x v="31"/>
    <x v="2"/>
    <x v="2"/>
    <n v="44"/>
    <n v="48.4"/>
    <n v="44"/>
    <n v="48.4"/>
    <x v="2"/>
    <x v="2"/>
    <x v="1"/>
  </r>
  <r>
    <d v="2021-03-07T00:00:00"/>
    <s v="P0021"/>
    <n v="9"/>
    <x v="2"/>
    <x v="1"/>
    <n v="0"/>
    <x v="32"/>
    <x v="0"/>
    <x v="0"/>
    <n v="126"/>
    <n v="162.54"/>
    <n v="1134"/>
    <n v="1462.86"/>
    <x v="20"/>
    <x v="2"/>
    <x v="1"/>
  </r>
  <r>
    <d v="2021-03-08T00:00:00"/>
    <s v="P0027"/>
    <n v="6"/>
    <x v="1"/>
    <x v="1"/>
    <n v="0"/>
    <x v="26"/>
    <x v="4"/>
    <x v="2"/>
    <n v="48"/>
    <n v="57.120000000000005"/>
    <n v="288"/>
    <n v="342.72"/>
    <x v="21"/>
    <x v="2"/>
    <x v="1"/>
  </r>
  <r>
    <d v="2021-03-08T00:00:00"/>
    <s v="P0044"/>
    <n v="9"/>
    <x v="1"/>
    <x v="0"/>
    <n v="0"/>
    <x v="11"/>
    <x v="1"/>
    <x v="1"/>
    <n v="76"/>
    <n v="82.08"/>
    <n v="684"/>
    <n v="738.72"/>
    <x v="21"/>
    <x v="2"/>
    <x v="1"/>
  </r>
  <r>
    <d v="2021-03-09T00:00:00"/>
    <s v="P0029"/>
    <n v="6"/>
    <x v="0"/>
    <x v="0"/>
    <n v="0"/>
    <x v="19"/>
    <x v="4"/>
    <x v="2"/>
    <n v="47"/>
    <n v="53.11"/>
    <n v="282"/>
    <n v="318.65999999999997"/>
    <x v="4"/>
    <x v="2"/>
    <x v="1"/>
  </r>
  <r>
    <d v="2021-03-11T00:00:00"/>
    <s v="P0025"/>
    <n v="11"/>
    <x v="2"/>
    <x v="1"/>
    <n v="0"/>
    <x v="7"/>
    <x v="0"/>
    <x v="3"/>
    <n v="7"/>
    <n v="8.33"/>
    <n v="77"/>
    <n v="91.63"/>
    <x v="5"/>
    <x v="2"/>
    <x v="1"/>
  </r>
  <r>
    <d v="2021-03-13T00:00:00"/>
    <s v="P0028"/>
    <n v="10"/>
    <x v="0"/>
    <x v="1"/>
    <n v="0"/>
    <x v="33"/>
    <x v="4"/>
    <x v="3"/>
    <n v="37"/>
    <n v="41.81"/>
    <n v="370"/>
    <n v="418.1"/>
    <x v="22"/>
    <x v="2"/>
    <x v="1"/>
  </r>
  <r>
    <d v="2021-03-15T00:00:00"/>
    <s v="P0039"/>
    <n v="11"/>
    <x v="1"/>
    <x v="1"/>
    <n v="0"/>
    <x v="34"/>
    <x v="1"/>
    <x v="3"/>
    <n v="37"/>
    <n v="42.55"/>
    <n v="407"/>
    <n v="468.04999999999995"/>
    <x v="17"/>
    <x v="2"/>
    <x v="1"/>
  </r>
  <r>
    <d v="2021-03-16T00:00:00"/>
    <s v="P0012"/>
    <n v="14"/>
    <x v="2"/>
    <x v="1"/>
    <n v="0"/>
    <x v="35"/>
    <x v="2"/>
    <x v="1"/>
    <n v="73"/>
    <n v="94.17"/>
    <n v="1022"/>
    <n v="1318.38"/>
    <x v="23"/>
    <x v="2"/>
    <x v="1"/>
  </r>
  <r>
    <d v="2021-03-18T00:00:00"/>
    <s v="P0042"/>
    <n v="8"/>
    <x v="0"/>
    <x v="1"/>
    <n v="0"/>
    <x v="10"/>
    <x v="1"/>
    <x v="0"/>
    <n v="120"/>
    <n v="162"/>
    <n v="960"/>
    <n v="1296"/>
    <x v="7"/>
    <x v="2"/>
    <x v="1"/>
  </r>
  <r>
    <d v="2021-03-19T00:00:00"/>
    <s v="P0028"/>
    <n v="9"/>
    <x v="1"/>
    <x v="1"/>
    <n v="0"/>
    <x v="33"/>
    <x v="4"/>
    <x v="3"/>
    <n v="37"/>
    <n v="41.81"/>
    <n v="333"/>
    <n v="376.29"/>
    <x v="8"/>
    <x v="2"/>
    <x v="1"/>
  </r>
  <r>
    <d v="2021-03-21T00:00:00"/>
    <s v="P0020"/>
    <n v="13"/>
    <x v="1"/>
    <x v="0"/>
    <n v="0"/>
    <x v="14"/>
    <x v="0"/>
    <x v="2"/>
    <n v="61"/>
    <n v="76.25"/>
    <n v="793"/>
    <n v="991.25"/>
    <x v="10"/>
    <x v="2"/>
    <x v="1"/>
  </r>
  <r>
    <d v="2021-03-21T00:00:00"/>
    <s v="P0039"/>
    <n v="7"/>
    <x v="2"/>
    <x v="0"/>
    <n v="0"/>
    <x v="34"/>
    <x v="1"/>
    <x v="3"/>
    <n v="37"/>
    <n v="42.55"/>
    <n v="259"/>
    <n v="297.84999999999997"/>
    <x v="10"/>
    <x v="2"/>
    <x v="1"/>
  </r>
  <r>
    <d v="2021-03-22T00:00:00"/>
    <s v="P0002"/>
    <n v="8"/>
    <x v="1"/>
    <x v="0"/>
    <n v="0"/>
    <x v="29"/>
    <x v="3"/>
    <x v="1"/>
    <n v="105"/>
    <n v="142.80000000000001"/>
    <n v="840"/>
    <n v="1142.4000000000001"/>
    <x v="18"/>
    <x v="2"/>
    <x v="1"/>
  </r>
  <r>
    <d v="2021-03-22T00:00:00"/>
    <s v="P0012"/>
    <n v="4"/>
    <x v="1"/>
    <x v="0"/>
    <n v="0"/>
    <x v="35"/>
    <x v="2"/>
    <x v="1"/>
    <n v="73"/>
    <n v="94.17"/>
    <n v="292"/>
    <n v="376.68"/>
    <x v="18"/>
    <x v="2"/>
    <x v="1"/>
  </r>
  <r>
    <d v="2021-03-25T00:00:00"/>
    <s v="P0024"/>
    <n v="14"/>
    <x v="1"/>
    <x v="1"/>
    <n v="0"/>
    <x v="0"/>
    <x v="0"/>
    <x v="0"/>
    <n v="144"/>
    <n v="156.96"/>
    <n v="2016"/>
    <n v="2197.44"/>
    <x v="11"/>
    <x v="2"/>
    <x v="1"/>
  </r>
  <r>
    <d v="2021-03-25T00:00:00"/>
    <s v="P0006"/>
    <n v="4"/>
    <x v="2"/>
    <x v="1"/>
    <n v="0"/>
    <x v="15"/>
    <x v="3"/>
    <x v="1"/>
    <n v="75"/>
    <n v="85.5"/>
    <n v="300"/>
    <n v="342"/>
    <x v="11"/>
    <x v="2"/>
    <x v="1"/>
  </r>
  <r>
    <d v="2021-03-25T00:00:00"/>
    <s v="P0029"/>
    <n v="8"/>
    <x v="2"/>
    <x v="1"/>
    <n v="0"/>
    <x v="19"/>
    <x v="4"/>
    <x v="2"/>
    <n v="47"/>
    <n v="53.11"/>
    <n v="376"/>
    <n v="424.88"/>
    <x v="11"/>
    <x v="2"/>
    <x v="1"/>
  </r>
  <r>
    <d v="2021-03-25T00:00:00"/>
    <s v="P0038"/>
    <n v="2"/>
    <x v="2"/>
    <x v="0"/>
    <n v="0"/>
    <x v="1"/>
    <x v="1"/>
    <x v="1"/>
    <n v="72"/>
    <n v="79.92"/>
    <n v="144"/>
    <n v="159.84"/>
    <x v="11"/>
    <x v="2"/>
    <x v="1"/>
  </r>
  <r>
    <d v="2021-03-26T00:00:00"/>
    <s v="P0001"/>
    <n v="4"/>
    <x v="2"/>
    <x v="1"/>
    <n v="0"/>
    <x v="16"/>
    <x v="3"/>
    <x v="1"/>
    <n v="98"/>
    <n v="103.88"/>
    <n v="392"/>
    <n v="415.52"/>
    <x v="12"/>
    <x v="2"/>
    <x v="1"/>
  </r>
  <r>
    <d v="2021-03-26T00:00:00"/>
    <s v="P0042"/>
    <n v="1"/>
    <x v="2"/>
    <x v="1"/>
    <n v="0"/>
    <x v="10"/>
    <x v="1"/>
    <x v="0"/>
    <n v="120"/>
    <n v="162"/>
    <n v="120"/>
    <n v="162"/>
    <x v="12"/>
    <x v="2"/>
    <x v="1"/>
  </r>
  <r>
    <d v="2021-03-26T00:00:00"/>
    <s v="P0010"/>
    <n v="9"/>
    <x v="2"/>
    <x v="0"/>
    <n v="0"/>
    <x v="20"/>
    <x v="2"/>
    <x v="0"/>
    <n v="148"/>
    <n v="164.28"/>
    <n v="1332"/>
    <n v="1478.52"/>
    <x v="12"/>
    <x v="2"/>
    <x v="1"/>
  </r>
  <r>
    <d v="2021-03-27T00:00:00"/>
    <s v="P0030"/>
    <n v="3"/>
    <x v="2"/>
    <x v="0"/>
    <n v="0"/>
    <x v="28"/>
    <x v="4"/>
    <x v="0"/>
    <n v="148"/>
    <n v="201.28"/>
    <n v="444"/>
    <n v="603.84"/>
    <x v="13"/>
    <x v="2"/>
    <x v="1"/>
  </r>
  <r>
    <d v="2021-03-28T00:00:00"/>
    <s v="P0007"/>
    <n v="8"/>
    <x v="1"/>
    <x v="1"/>
    <n v="0"/>
    <x v="36"/>
    <x v="3"/>
    <x v="2"/>
    <n v="43"/>
    <n v="47.730000000000004"/>
    <n v="344"/>
    <n v="381.84000000000003"/>
    <x v="14"/>
    <x v="2"/>
    <x v="1"/>
  </r>
  <r>
    <d v="2021-03-30T00:00:00"/>
    <s v="P0038"/>
    <n v="1"/>
    <x v="1"/>
    <x v="1"/>
    <n v="0"/>
    <x v="1"/>
    <x v="1"/>
    <x v="1"/>
    <n v="72"/>
    <n v="79.92"/>
    <n v="72"/>
    <n v="79.92"/>
    <x v="24"/>
    <x v="2"/>
    <x v="1"/>
  </r>
  <r>
    <d v="2021-03-31T00:00:00"/>
    <s v="P0042"/>
    <n v="3"/>
    <x v="2"/>
    <x v="1"/>
    <n v="0"/>
    <x v="10"/>
    <x v="1"/>
    <x v="0"/>
    <n v="120"/>
    <n v="162"/>
    <n v="360"/>
    <n v="486"/>
    <x v="25"/>
    <x v="2"/>
    <x v="1"/>
  </r>
  <r>
    <d v="2021-04-04T00:00:00"/>
    <s v="P0040"/>
    <n v="4"/>
    <x v="2"/>
    <x v="1"/>
    <n v="0"/>
    <x v="17"/>
    <x v="1"/>
    <x v="1"/>
    <n v="90"/>
    <n v="115.2"/>
    <n v="360"/>
    <n v="460.8"/>
    <x v="3"/>
    <x v="3"/>
    <x v="1"/>
  </r>
  <r>
    <d v="2021-04-04T00:00:00"/>
    <s v="P0009"/>
    <n v="9"/>
    <x v="1"/>
    <x v="1"/>
    <n v="0"/>
    <x v="37"/>
    <x v="3"/>
    <x v="3"/>
    <n v="6"/>
    <n v="7.8599999999999994"/>
    <n v="54"/>
    <n v="70.739999999999995"/>
    <x v="3"/>
    <x v="3"/>
    <x v="1"/>
  </r>
  <r>
    <d v="2021-04-05T00:00:00"/>
    <s v="P0031"/>
    <n v="15"/>
    <x v="1"/>
    <x v="0"/>
    <n v="0"/>
    <x v="5"/>
    <x v="4"/>
    <x v="1"/>
    <n v="93"/>
    <n v="104.16"/>
    <n v="1395"/>
    <n v="1562.3999999999999"/>
    <x v="15"/>
    <x v="3"/>
    <x v="1"/>
  </r>
  <r>
    <d v="2021-04-09T00:00:00"/>
    <s v="P0005"/>
    <n v="3"/>
    <x v="1"/>
    <x v="0"/>
    <n v="0"/>
    <x v="24"/>
    <x v="3"/>
    <x v="0"/>
    <n v="133"/>
    <n v="155.61000000000001"/>
    <n v="399"/>
    <n v="466.83000000000004"/>
    <x v="4"/>
    <x v="3"/>
    <x v="1"/>
  </r>
  <r>
    <d v="2021-04-10T00:00:00"/>
    <s v="P0022"/>
    <n v="14"/>
    <x v="2"/>
    <x v="0"/>
    <n v="0"/>
    <x v="22"/>
    <x v="0"/>
    <x v="0"/>
    <n v="121"/>
    <n v="141.57"/>
    <n v="1694"/>
    <n v="1981.98"/>
    <x v="26"/>
    <x v="3"/>
    <x v="1"/>
  </r>
  <r>
    <d v="2021-04-12T00:00:00"/>
    <s v="P0037"/>
    <n v="3"/>
    <x v="2"/>
    <x v="1"/>
    <n v="0"/>
    <x v="8"/>
    <x v="1"/>
    <x v="1"/>
    <n v="67"/>
    <n v="85.76"/>
    <n v="201"/>
    <n v="257.28000000000003"/>
    <x v="6"/>
    <x v="3"/>
    <x v="1"/>
  </r>
  <r>
    <d v="2021-04-12T00:00:00"/>
    <s v="P0029"/>
    <n v="4"/>
    <x v="2"/>
    <x v="0"/>
    <n v="0"/>
    <x v="19"/>
    <x v="4"/>
    <x v="2"/>
    <n v="47"/>
    <n v="53.11"/>
    <n v="188"/>
    <n v="212.44"/>
    <x v="6"/>
    <x v="3"/>
    <x v="1"/>
  </r>
  <r>
    <d v="2021-04-12T00:00:00"/>
    <s v="P0027"/>
    <n v="9"/>
    <x v="2"/>
    <x v="0"/>
    <n v="0"/>
    <x v="26"/>
    <x v="4"/>
    <x v="2"/>
    <n v="48"/>
    <n v="57.120000000000005"/>
    <n v="432"/>
    <n v="514.08000000000004"/>
    <x v="6"/>
    <x v="3"/>
    <x v="1"/>
  </r>
  <r>
    <d v="2021-04-12T00:00:00"/>
    <s v="P0033"/>
    <n v="13"/>
    <x v="2"/>
    <x v="1"/>
    <n v="0"/>
    <x v="38"/>
    <x v="4"/>
    <x v="1"/>
    <n v="95"/>
    <n v="119.7"/>
    <n v="1235"/>
    <n v="1556.1000000000001"/>
    <x v="6"/>
    <x v="3"/>
    <x v="1"/>
  </r>
  <r>
    <d v="2021-04-15T00:00:00"/>
    <s v="P0017"/>
    <n v="3"/>
    <x v="2"/>
    <x v="0"/>
    <n v="0"/>
    <x v="39"/>
    <x v="2"/>
    <x v="0"/>
    <n v="134"/>
    <n v="156.78"/>
    <n v="402"/>
    <n v="470.34000000000003"/>
    <x v="17"/>
    <x v="3"/>
    <x v="1"/>
  </r>
  <r>
    <d v="2021-04-16T00:00:00"/>
    <s v="P0018"/>
    <n v="15"/>
    <x v="2"/>
    <x v="1"/>
    <n v="0"/>
    <x v="30"/>
    <x v="2"/>
    <x v="3"/>
    <n v="37"/>
    <n v="49.21"/>
    <n v="555"/>
    <n v="738.15"/>
    <x v="23"/>
    <x v="3"/>
    <x v="1"/>
  </r>
  <r>
    <d v="2021-04-18T00:00:00"/>
    <s v="P0038"/>
    <n v="9"/>
    <x v="0"/>
    <x v="0"/>
    <n v="0"/>
    <x v="1"/>
    <x v="1"/>
    <x v="1"/>
    <n v="72"/>
    <n v="79.92"/>
    <n v="648"/>
    <n v="719.28"/>
    <x v="7"/>
    <x v="3"/>
    <x v="1"/>
  </r>
  <r>
    <d v="2021-04-18T00:00:00"/>
    <s v="P0019"/>
    <n v="13"/>
    <x v="2"/>
    <x v="1"/>
    <n v="0"/>
    <x v="40"/>
    <x v="2"/>
    <x v="0"/>
    <n v="150"/>
    <n v="210"/>
    <n v="1950"/>
    <n v="2730"/>
    <x v="7"/>
    <x v="3"/>
    <x v="1"/>
  </r>
  <r>
    <d v="2021-04-23T00:00:00"/>
    <s v="P0042"/>
    <n v="6"/>
    <x v="2"/>
    <x v="0"/>
    <n v="0"/>
    <x v="10"/>
    <x v="1"/>
    <x v="0"/>
    <n v="120"/>
    <n v="162"/>
    <n v="720"/>
    <n v="972"/>
    <x v="19"/>
    <x v="3"/>
    <x v="1"/>
  </r>
  <r>
    <d v="2021-04-23T00:00:00"/>
    <s v="P0028"/>
    <n v="10"/>
    <x v="2"/>
    <x v="0"/>
    <n v="0"/>
    <x v="33"/>
    <x v="4"/>
    <x v="3"/>
    <n v="37"/>
    <n v="41.81"/>
    <n v="370"/>
    <n v="418.1"/>
    <x v="19"/>
    <x v="3"/>
    <x v="1"/>
  </r>
  <r>
    <d v="2021-04-24T00:00:00"/>
    <s v="P0030"/>
    <n v="2"/>
    <x v="1"/>
    <x v="0"/>
    <n v="0"/>
    <x v="28"/>
    <x v="4"/>
    <x v="0"/>
    <n v="148"/>
    <n v="201.28"/>
    <n v="296"/>
    <n v="402.56"/>
    <x v="27"/>
    <x v="3"/>
    <x v="1"/>
  </r>
  <r>
    <d v="2021-04-26T00:00:00"/>
    <s v="P0037"/>
    <n v="3"/>
    <x v="2"/>
    <x v="0"/>
    <n v="0"/>
    <x v="8"/>
    <x v="1"/>
    <x v="1"/>
    <n v="67"/>
    <n v="85.76"/>
    <n v="201"/>
    <n v="257.28000000000003"/>
    <x v="12"/>
    <x v="3"/>
    <x v="1"/>
  </r>
  <r>
    <d v="2021-04-29T00:00:00"/>
    <s v="P0030"/>
    <n v="7"/>
    <x v="2"/>
    <x v="0"/>
    <n v="0"/>
    <x v="28"/>
    <x v="4"/>
    <x v="0"/>
    <n v="148"/>
    <n v="201.28"/>
    <n v="1036"/>
    <n v="1408.96"/>
    <x v="28"/>
    <x v="3"/>
    <x v="1"/>
  </r>
  <r>
    <d v="2021-04-30T00:00:00"/>
    <s v="P0029"/>
    <n v="1"/>
    <x v="2"/>
    <x v="0"/>
    <n v="0"/>
    <x v="19"/>
    <x v="4"/>
    <x v="2"/>
    <n v="47"/>
    <n v="53.11"/>
    <n v="47"/>
    <n v="53.11"/>
    <x v="24"/>
    <x v="3"/>
    <x v="1"/>
  </r>
  <r>
    <d v="2021-05-01T00:00:00"/>
    <s v="P0018"/>
    <n v="3"/>
    <x v="1"/>
    <x v="1"/>
    <n v="0"/>
    <x v="30"/>
    <x v="2"/>
    <x v="3"/>
    <n v="37"/>
    <n v="49.21"/>
    <n v="111"/>
    <n v="147.63"/>
    <x v="0"/>
    <x v="4"/>
    <x v="1"/>
  </r>
  <r>
    <d v="2021-05-01T00:00:00"/>
    <s v="P0042"/>
    <n v="1"/>
    <x v="1"/>
    <x v="1"/>
    <n v="0"/>
    <x v="10"/>
    <x v="1"/>
    <x v="0"/>
    <n v="120"/>
    <n v="162"/>
    <n v="120"/>
    <n v="162"/>
    <x v="0"/>
    <x v="4"/>
    <x v="1"/>
  </r>
  <r>
    <d v="2021-05-03T00:00:00"/>
    <s v="P0034"/>
    <n v="3"/>
    <x v="1"/>
    <x v="0"/>
    <n v="0"/>
    <x v="13"/>
    <x v="4"/>
    <x v="2"/>
    <n v="55"/>
    <n v="58.3"/>
    <n v="165"/>
    <n v="174.89999999999998"/>
    <x v="2"/>
    <x v="4"/>
    <x v="1"/>
  </r>
  <r>
    <d v="2021-05-04T00:00:00"/>
    <s v="P0015"/>
    <n v="13"/>
    <x v="1"/>
    <x v="0"/>
    <n v="0"/>
    <x v="27"/>
    <x v="2"/>
    <x v="3"/>
    <n v="12"/>
    <n v="15.719999999999999"/>
    <n v="156"/>
    <n v="204.35999999999999"/>
    <x v="3"/>
    <x v="4"/>
    <x v="1"/>
  </r>
  <r>
    <d v="2021-05-04T00:00:00"/>
    <s v="P0014"/>
    <n v="4"/>
    <x v="2"/>
    <x v="1"/>
    <n v="0"/>
    <x v="9"/>
    <x v="2"/>
    <x v="1"/>
    <n v="112"/>
    <n v="146.72"/>
    <n v="448"/>
    <n v="586.88"/>
    <x v="3"/>
    <x v="4"/>
    <x v="1"/>
  </r>
  <r>
    <d v="2021-05-05T00:00:00"/>
    <s v="P0009"/>
    <n v="13"/>
    <x v="2"/>
    <x v="1"/>
    <n v="0"/>
    <x v="37"/>
    <x v="3"/>
    <x v="3"/>
    <n v="6"/>
    <n v="7.8599999999999994"/>
    <n v="78"/>
    <n v="102.17999999999999"/>
    <x v="15"/>
    <x v="4"/>
    <x v="1"/>
  </r>
  <r>
    <d v="2021-05-06T00:00:00"/>
    <s v="P0008"/>
    <n v="15"/>
    <x v="2"/>
    <x v="0"/>
    <n v="0"/>
    <x v="25"/>
    <x v="3"/>
    <x v="1"/>
    <n v="83"/>
    <n v="94.62"/>
    <n v="1245"/>
    <n v="1419.3000000000002"/>
    <x v="16"/>
    <x v="4"/>
    <x v="1"/>
  </r>
  <r>
    <d v="2021-05-06T00:00:00"/>
    <s v="P0009"/>
    <n v="6"/>
    <x v="1"/>
    <x v="0"/>
    <n v="0"/>
    <x v="37"/>
    <x v="3"/>
    <x v="3"/>
    <n v="6"/>
    <n v="7.8599999999999994"/>
    <n v="36"/>
    <n v="47.16"/>
    <x v="16"/>
    <x v="4"/>
    <x v="1"/>
  </r>
  <r>
    <d v="2021-05-07T00:00:00"/>
    <s v="P0018"/>
    <n v="1"/>
    <x v="2"/>
    <x v="1"/>
    <n v="0"/>
    <x v="30"/>
    <x v="2"/>
    <x v="3"/>
    <n v="37"/>
    <n v="49.21"/>
    <n v="37"/>
    <n v="49.21"/>
    <x v="20"/>
    <x v="4"/>
    <x v="1"/>
  </r>
  <r>
    <d v="2021-05-09T00:00:00"/>
    <s v="P0016"/>
    <n v="6"/>
    <x v="1"/>
    <x v="0"/>
    <n v="0"/>
    <x v="21"/>
    <x v="2"/>
    <x v="3"/>
    <n v="13"/>
    <n v="16.64"/>
    <n v="78"/>
    <n v="99.84"/>
    <x v="4"/>
    <x v="4"/>
    <x v="1"/>
  </r>
  <r>
    <d v="2021-05-09T00:00:00"/>
    <s v="P0028"/>
    <n v="8"/>
    <x v="2"/>
    <x v="1"/>
    <n v="0"/>
    <x v="33"/>
    <x v="4"/>
    <x v="3"/>
    <n v="37"/>
    <n v="41.81"/>
    <n v="296"/>
    <n v="334.48"/>
    <x v="4"/>
    <x v="4"/>
    <x v="1"/>
  </r>
  <r>
    <d v="2021-05-12T00:00:00"/>
    <s v="P0016"/>
    <n v="3"/>
    <x v="2"/>
    <x v="0"/>
    <n v="0"/>
    <x v="21"/>
    <x v="2"/>
    <x v="3"/>
    <n v="13"/>
    <n v="16.64"/>
    <n v="39"/>
    <n v="49.92"/>
    <x v="6"/>
    <x v="4"/>
    <x v="1"/>
  </r>
  <r>
    <d v="2021-05-12T00:00:00"/>
    <s v="P0035"/>
    <n v="15"/>
    <x v="2"/>
    <x v="0"/>
    <n v="0"/>
    <x v="4"/>
    <x v="4"/>
    <x v="3"/>
    <n v="5"/>
    <n v="6.7"/>
    <n v="75"/>
    <n v="100.5"/>
    <x v="6"/>
    <x v="4"/>
    <x v="1"/>
  </r>
  <r>
    <d v="2021-05-13T00:00:00"/>
    <s v="P0029"/>
    <n v="4"/>
    <x v="2"/>
    <x v="0"/>
    <n v="0"/>
    <x v="19"/>
    <x v="4"/>
    <x v="2"/>
    <n v="47"/>
    <n v="53.11"/>
    <n v="188"/>
    <n v="212.44"/>
    <x v="22"/>
    <x v="4"/>
    <x v="1"/>
  </r>
  <r>
    <d v="2021-05-20T00:00:00"/>
    <s v="P0042"/>
    <n v="2"/>
    <x v="1"/>
    <x v="1"/>
    <n v="0"/>
    <x v="10"/>
    <x v="1"/>
    <x v="0"/>
    <n v="120"/>
    <n v="162"/>
    <n v="240"/>
    <n v="324"/>
    <x v="9"/>
    <x v="4"/>
    <x v="1"/>
  </r>
  <r>
    <d v="2021-05-23T00:00:00"/>
    <s v="P0040"/>
    <n v="11"/>
    <x v="2"/>
    <x v="0"/>
    <n v="0"/>
    <x v="17"/>
    <x v="1"/>
    <x v="1"/>
    <n v="90"/>
    <n v="115.2"/>
    <n v="990"/>
    <n v="1267.2"/>
    <x v="19"/>
    <x v="4"/>
    <x v="1"/>
  </r>
  <r>
    <d v="2021-05-30T00:00:00"/>
    <s v="P0023"/>
    <n v="13"/>
    <x v="1"/>
    <x v="0"/>
    <n v="0"/>
    <x v="12"/>
    <x v="0"/>
    <x v="0"/>
    <n v="141"/>
    <n v="149.46"/>
    <n v="1833"/>
    <n v="1942.98"/>
    <x v="24"/>
    <x v="4"/>
    <x v="1"/>
  </r>
  <r>
    <d v="2021-05-30T00:00:00"/>
    <s v="P0013"/>
    <n v="6"/>
    <x v="1"/>
    <x v="1"/>
    <n v="0"/>
    <x v="2"/>
    <x v="2"/>
    <x v="1"/>
    <n v="112"/>
    <n v="122.08"/>
    <n v="672"/>
    <n v="732.48"/>
    <x v="24"/>
    <x v="4"/>
    <x v="1"/>
  </r>
  <r>
    <d v="2021-06-03T00:00:00"/>
    <s v="P0021"/>
    <n v="10"/>
    <x v="2"/>
    <x v="1"/>
    <n v="0"/>
    <x v="32"/>
    <x v="0"/>
    <x v="0"/>
    <n v="126"/>
    <n v="162.54"/>
    <n v="1260"/>
    <n v="1625.3999999999999"/>
    <x v="2"/>
    <x v="5"/>
    <x v="1"/>
  </r>
  <r>
    <d v="2021-06-04T00:00:00"/>
    <s v="P0020"/>
    <n v="8"/>
    <x v="0"/>
    <x v="0"/>
    <n v="0"/>
    <x v="14"/>
    <x v="0"/>
    <x v="2"/>
    <n v="61"/>
    <n v="76.25"/>
    <n v="488"/>
    <n v="610"/>
    <x v="3"/>
    <x v="5"/>
    <x v="1"/>
  </r>
  <r>
    <d v="2021-06-04T00:00:00"/>
    <s v="P0020"/>
    <n v="12"/>
    <x v="1"/>
    <x v="1"/>
    <n v="0"/>
    <x v="14"/>
    <x v="0"/>
    <x v="2"/>
    <n v="61"/>
    <n v="76.25"/>
    <n v="732"/>
    <n v="915"/>
    <x v="3"/>
    <x v="5"/>
    <x v="1"/>
  </r>
  <r>
    <d v="2021-06-05T00:00:00"/>
    <s v="P0022"/>
    <n v="15"/>
    <x v="0"/>
    <x v="0"/>
    <n v="0"/>
    <x v="22"/>
    <x v="0"/>
    <x v="0"/>
    <n v="121"/>
    <n v="141.57"/>
    <n v="1815"/>
    <n v="2123.5499999999997"/>
    <x v="15"/>
    <x v="5"/>
    <x v="1"/>
  </r>
  <r>
    <d v="2021-06-05T00:00:00"/>
    <s v="P0035"/>
    <n v="10"/>
    <x v="2"/>
    <x v="0"/>
    <n v="0"/>
    <x v="4"/>
    <x v="4"/>
    <x v="3"/>
    <n v="5"/>
    <n v="6.7"/>
    <n v="50"/>
    <n v="67"/>
    <x v="15"/>
    <x v="5"/>
    <x v="1"/>
  </r>
  <r>
    <d v="2021-06-06T00:00:00"/>
    <s v="P0033"/>
    <n v="6"/>
    <x v="2"/>
    <x v="0"/>
    <n v="0"/>
    <x v="38"/>
    <x v="4"/>
    <x v="1"/>
    <n v="95"/>
    <n v="119.7"/>
    <n v="570"/>
    <n v="718.2"/>
    <x v="16"/>
    <x v="5"/>
    <x v="1"/>
  </r>
  <r>
    <d v="2021-06-08T00:00:00"/>
    <s v="P0028"/>
    <n v="11"/>
    <x v="2"/>
    <x v="0"/>
    <n v="0"/>
    <x v="33"/>
    <x v="4"/>
    <x v="3"/>
    <n v="37"/>
    <n v="41.81"/>
    <n v="407"/>
    <n v="459.91"/>
    <x v="21"/>
    <x v="5"/>
    <x v="1"/>
  </r>
  <r>
    <d v="2021-06-08T00:00:00"/>
    <s v="P0004"/>
    <n v="11"/>
    <x v="0"/>
    <x v="1"/>
    <n v="0"/>
    <x v="3"/>
    <x v="3"/>
    <x v="2"/>
    <n v="44"/>
    <n v="48.84"/>
    <n v="484"/>
    <n v="537.24"/>
    <x v="21"/>
    <x v="5"/>
    <x v="1"/>
  </r>
  <r>
    <d v="2021-06-09T00:00:00"/>
    <s v="P0001"/>
    <n v="7"/>
    <x v="2"/>
    <x v="0"/>
    <n v="0"/>
    <x v="16"/>
    <x v="3"/>
    <x v="1"/>
    <n v="98"/>
    <n v="103.88"/>
    <n v="686"/>
    <n v="727.16"/>
    <x v="4"/>
    <x v="5"/>
    <x v="1"/>
  </r>
  <r>
    <d v="2021-06-11T00:00:00"/>
    <s v="P0032"/>
    <n v="12"/>
    <x v="0"/>
    <x v="1"/>
    <n v="0"/>
    <x v="18"/>
    <x v="4"/>
    <x v="1"/>
    <n v="89"/>
    <n v="117.48"/>
    <n v="1068"/>
    <n v="1409.76"/>
    <x v="5"/>
    <x v="5"/>
    <x v="1"/>
  </r>
  <r>
    <d v="2021-06-12T00:00:00"/>
    <s v="P0041"/>
    <n v="6"/>
    <x v="2"/>
    <x v="0"/>
    <n v="0"/>
    <x v="41"/>
    <x v="1"/>
    <x v="0"/>
    <n v="138"/>
    <n v="173.88"/>
    <n v="828"/>
    <n v="1043.28"/>
    <x v="6"/>
    <x v="5"/>
    <x v="1"/>
  </r>
  <r>
    <d v="2021-06-14T00:00:00"/>
    <s v="P0025"/>
    <n v="10"/>
    <x v="1"/>
    <x v="1"/>
    <n v="0"/>
    <x v="7"/>
    <x v="0"/>
    <x v="3"/>
    <n v="7"/>
    <n v="8.33"/>
    <n v="70"/>
    <n v="83.3"/>
    <x v="29"/>
    <x v="5"/>
    <x v="1"/>
  </r>
  <r>
    <d v="2021-06-16T00:00:00"/>
    <s v="P0019"/>
    <n v="5"/>
    <x v="0"/>
    <x v="1"/>
    <n v="0"/>
    <x v="40"/>
    <x v="2"/>
    <x v="0"/>
    <n v="150"/>
    <n v="210"/>
    <n v="750"/>
    <n v="1050"/>
    <x v="23"/>
    <x v="5"/>
    <x v="1"/>
  </r>
  <r>
    <d v="2021-06-16T00:00:00"/>
    <s v="P0015"/>
    <n v="12"/>
    <x v="1"/>
    <x v="1"/>
    <n v="0"/>
    <x v="27"/>
    <x v="2"/>
    <x v="3"/>
    <n v="12"/>
    <n v="15.719999999999999"/>
    <n v="144"/>
    <n v="188.64"/>
    <x v="23"/>
    <x v="5"/>
    <x v="1"/>
  </r>
  <r>
    <d v="2021-06-16T00:00:00"/>
    <s v="P0039"/>
    <n v="11"/>
    <x v="2"/>
    <x v="1"/>
    <n v="0"/>
    <x v="34"/>
    <x v="1"/>
    <x v="3"/>
    <n v="37"/>
    <n v="42.55"/>
    <n v="407"/>
    <n v="468.04999999999995"/>
    <x v="23"/>
    <x v="5"/>
    <x v="1"/>
  </r>
  <r>
    <d v="2021-06-18T00:00:00"/>
    <s v="P0025"/>
    <n v="13"/>
    <x v="2"/>
    <x v="1"/>
    <n v="0"/>
    <x v="7"/>
    <x v="0"/>
    <x v="3"/>
    <n v="7"/>
    <n v="8.33"/>
    <n v="91"/>
    <n v="108.29"/>
    <x v="7"/>
    <x v="5"/>
    <x v="1"/>
  </r>
  <r>
    <d v="2021-06-19T00:00:00"/>
    <s v="P0041"/>
    <n v="5"/>
    <x v="2"/>
    <x v="0"/>
    <n v="0"/>
    <x v="41"/>
    <x v="1"/>
    <x v="0"/>
    <n v="138"/>
    <n v="173.88"/>
    <n v="690"/>
    <n v="869.4"/>
    <x v="8"/>
    <x v="5"/>
    <x v="1"/>
  </r>
  <r>
    <d v="2021-06-20T00:00:00"/>
    <s v="P0016"/>
    <n v="1"/>
    <x v="0"/>
    <x v="1"/>
    <n v="0"/>
    <x v="21"/>
    <x v="2"/>
    <x v="3"/>
    <n v="13"/>
    <n v="16.64"/>
    <n v="13"/>
    <n v="16.64"/>
    <x v="9"/>
    <x v="5"/>
    <x v="1"/>
  </r>
  <r>
    <d v="2021-06-23T00:00:00"/>
    <s v="P0016"/>
    <n v="4"/>
    <x v="2"/>
    <x v="0"/>
    <n v="0"/>
    <x v="21"/>
    <x v="2"/>
    <x v="3"/>
    <n v="13"/>
    <n v="16.64"/>
    <n v="52"/>
    <n v="66.56"/>
    <x v="19"/>
    <x v="5"/>
    <x v="1"/>
  </r>
  <r>
    <d v="2021-06-24T00:00:00"/>
    <s v="P0011"/>
    <n v="13"/>
    <x v="2"/>
    <x v="0"/>
    <n v="0"/>
    <x v="31"/>
    <x v="2"/>
    <x v="2"/>
    <n v="44"/>
    <n v="48.4"/>
    <n v="572"/>
    <n v="629.19999999999993"/>
    <x v="27"/>
    <x v="5"/>
    <x v="1"/>
  </r>
  <r>
    <d v="2021-06-26T00:00:00"/>
    <s v="P0009"/>
    <n v="7"/>
    <x v="1"/>
    <x v="0"/>
    <n v="0"/>
    <x v="37"/>
    <x v="3"/>
    <x v="3"/>
    <n v="6"/>
    <n v="7.8599999999999994"/>
    <n v="42"/>
    <n v="55.019999999999996"/>
    <x v="12"/>
    <x v="5"/>
    <x v="1"/>
  </r>
  <r>
    <d v="2021-06-27T00:00:00"/>
    <s v="P0005"/>
    <n v="11"/>
    <x v="2"/>
    <x v="1"/>
    <n v="0"/>
    <x v="24"/>
    <x v="3"/>
    <x v="0"/>
    <n v="133"/>
    <n v="155.61000000000001"/>
    <n v="1463"/>
    <n v="1711.71"/>
    <x v="13"/>
    <x v="5"/>
    <x v="1"/>
  </r>
  <r>
    <d v="2021-06-28T00:00:00"/>
    <s v="P0021"/>
    <n v="2"/>
    <x v="1"/>
    <x v="1"/>
    <n v="0"/>
    <x v="32"/>
    <x v="0"/>
    <x v="0"/>
    <n v="126"/>
    <n v="162.54"/>
    <n v="252"/>
    <n v="325.08"/>
    <x v="14"/>
    <x v="5"/>
    <x v="1"/>
  </r>
  <r>
    <d v="2021-06-28T00:00:00"/>
    <s v="P0035"/>
    <n v="7"/>
    <x v="1"/>
    <x v="0"/>
    <n v="0"/>
    <x v="4"/>
    <x v="4"/>
    <x v="3"/>
    <n v="5"/>
    <n v="6.7"/>
    <n v="35"/>
    <n v="46.9"/>
    <x v="14"/>
    <x v="5"/>
    <x v="1"/>
  </r>
  <r>
    <d v="2021-06-29T00:00:00"/>
    <s v="P0014"/>
    <n v="4"/>
    <x v="2"/>
    <x v="0"/>
    <n v="0"/>
    <x v="9"/>
    <x v="2"/>
    <x v="1"/>
    <n v="112"/>
    <n v="146.72"/>
    <n v="448"/>
    <n v="586.88"/>
    <x v="28"/>
    <x v="5"/>
    <x v="1"/>
  </r>
  <r>
    <d v="2021-07-01T00:00:00"/>
    <s v="P0005"/>
    <n v="11"/>
    <x v="2"/>
    <x v="1"/>
    <n v="0"/>
    <x v="24"/>
    <x v="3"/>
    <x v="0"/>
    <n v="133"/>
    <n v="155.61000000000001"/>
    <n v="1463"/>
    <n v="1711.71"/>
    <x v="0"/>
    <x v="6"/>
    <x v="1"/>
  </r>
  <r>
    <d v="2021-07-02T00:00:00"/>
    <s v="P0010"/>
    <n v="11"/>
    <x v="2"/>
    <x v="1"/>
    <n v="0"/>
    <x v="20"/>
    <x v="2"/>
    <x v="0"/>
    <n v="148"/>
    <n v="164.28"/>
    <n v="1628"/>
    <n v="1807.08"/>
    <x v="1"/>
    <x v="6"/>
    <x v="1"/>
  </r>
  <r>
    <d v="2021-07-03T00:00:00"/>
    <s v="P0033"/>
    <n v="9"/>
    <x v="1"/>
    <x v="1"/>
    <n v="0"/>
    <x v="38"/>
    <x v="4"/>
    <x v="1"/>
    <n v="95"/>
    <n v="119.7"/>
    <n v="855"/>
    <n v="1077.3"/>
    <x v="2"/>
    <x v="6"/>
    <x v="1"/>
  </r>
  <r>
    <d v="2021-07-03T00:00:00"/>
    <s v="P0003"/>
    <n v="8"/>
    <x v="1"/>
    <x v="1"/>
    <n v="0"/>
    <x v="6"/>
    <x v="3"/>
    <x v="1"/>
    <n v="71"/>
    <n v="80.94"/>
    <n v="568"/>
    <n v="647.52"/>
    <x v="2"/>
    <x v="6"/>
    <x v="1"/>
  </r>
  <r>
    <d v="2021-07-05T00:00:00"/>
    <s v="P0002"/>
    <n v="8"/>
    <x v="2"/>
    <x v="0"/>
    <n v="0"/>
    <x v="29"/>
    <x v="3"/>
    <x v="1"/>
    <n v="105"/>
    <n v="142.80000000000001"/>
    <n v="840"/>
    <n v="1142.4000000000001"/>
    <x v="15"/>
    <x v="6"/>
    <x v="1"/>
  </r>
  <r>
    <d v="2021-07-06T00:00:00"/>
    <s v="P0041"/>
    <n v="15"/>
    <x v="2"/>
    <x v="1"/>
    <n v="0"/>
    <x v="41"/>
    <x v="1"/>
    <x v="0"/>
    <n v="138"/>
    <n v="173.88"/>
    <n v="2070"/>
    <n v="2608.1999999999998"/>
    <x v="16"/>
    <x v="6"/>
    <x v="1"/>
  </r>
  <r>
    <d v="2021-07-08T00:00:00"/>
    <s v="P0004"/>
    <n v="10"/>
    <x v="2"/>
    <x v="0"/>
    <n v="0"/>
    <x v="3"/>
    <x v="3"/>
    <x v="2"/>
    <n v="44"/>
    <n v="48.84"/>
    <n v="440"/>
    <n v="488.40000000000003"/>
    <x v="21"/>
    <x v="6"/>
    <x v="1"/>
  </r>
  <r>
    <d v="2021-07-10T00:00:00"/>
    <s v="P0034"/>
    <n v="6"/>
    <x v="0"/>
    <x v="1"/>
    <n v="0"/>
    <x v="13"/>
    <x v="4"/>
    <x v="2"/>
    <n v="55"/>
    <n v="58.3"/>
    <n v="330"/>
    <n v="349.79999999999995"/>
    <x v="26"/>
    <x v="6"/>
    <x v="1"/>
  </r>
  <r>
    <d v="2021-07-11T00:00:00"/>
    <s v="P0009"/>
    <n v="4"/>
    <x v="0"/>
    <x v="0"/>
    <n v="0"/>
    <x v="37"/>
    <x v="3"/>
    <x v="3"/>
    <n v="6"/>
    <n v="7.8599999999999994"/>
    <n v="24"/>
    <n v="31.439999999999998"/>
    <x v="5"/>
    <x v="6"/>
    <x v="1"/>
  </r>
  <r>
    <d v="2021-07-13T00:00:00"/>
    <s v="P0019"/>
    <n v="1"/>
    <x v="2"/>
    <x v="1"/>
    <n v="0"/>
    <x v="40"/>
    <x v="2"/>
    <x v="0"/>
    <n v="150"/>
    <n v="210"/>
    <n v="150"/>
    <n v="210"/>
    <x v="22"/>
    <x v="6"/>
    <x v="1"/>
  </r>
  <r>
    <d v="2021-07-16T00:00:00"/>
    <s v="P0023"/>
    <n v="8"/>
    <x v="0"/>
    <x v="1"/>
    <n v="0"/>
    <x v="12"/>
    <x v="0"/>
    <x v="0"/>
    <n v="141"/>
    <n v="149.46"/>
    <n v="1128"/>
    <n v="1195.68"/>
    <x v="23"/>
    <x v="6"/>
    <x v="1"/>
  </r>
  <r>
    <d v="2021-07-18T00:00:00"/>
    <s v="P0027"/>
    <n v="14"/>
    <x v="1"/>
    <x v="0"/>
    <n v="0"/>
    <x v="26"/>
    <x v="4"/>
    <x v="2"/>
    <n v="48"/>
    <n v="57.120000000000005"/>
    <n v="672"/>
    <n v="799.68000000000006"/>
    <x v="7"/>
    <x v="6"/>
    <x v="1"/>
  </r>
  <r>
    <d v="2021-07-20T00:00:00"/>
    <s v="P0038"/>
    <n v="11"/>
    <x v="1"/>
    <x v="0"/>
    <n v="0"/>
    <x v="1"/>
    <x v="1"/>
    <x v="1"/>
    <n v="72"/>
    <n v="79.92"/>
    <n v="792"/>
    <n v="879.12"/>
    <x v="9"/>
    <x v="6"/>
    <x v="1"/>
  </r>
  <r>
    <d v="2021-07-20T00:00:00"/>
    <s v="P0043"/>
    <n v="5"/>
    <x v="2"/>
    <x v="0"/>
    <n v="0"/>
    <x v="23"/>
    <x v="1"/>
    <x v="1"/>
    <n v="67"/>
    <n v="83.08"/>
    <n v="335"/>
    <n v="415.4"/>
    <x v="9"/>
    <x v="6"/>
    <x v="1"/>
  </r>
  <r>
    <d v="2021-07-21T00:00:00"/>
    <s v="P0029"/>
    <n v="15"/>
    <x v="2"/>
    <x v="0"/>
    <n v="0"/>
    <x v="19"/>
    <x v="4"/>
    <x v="2"/>
    <n v="47"/>
    <n v="53.11"/>
    <n v="705"/>
    <n v="796.65"/>
    <x v="10"/>
    <x v="6"/>
    <x v="1"/>
  </r>
  <r>
    <d v="2021-07-22T00:00:00"/>
    <s v="P0026"/>
    <n v="3"/>
    <x v="0"/>
    <x v="1"/>
    <n v="0"/>
    <x v="42"/>
    <x v="4"/>
    <x v="3"/>
    <n v="18"/>
    <n v="24.66"/>
    <n v="54"/>
    <n v="73.98"/>
    <x v="18"/>
    <x v="6"/>
    <x v="1"/>
  </r>
  <r>
    <d v="2021-07-22T00:00:00"/>
    <s v="P0024"/>
    <n v="14"/>
    <x v="1"/>
    <x v="1"/>
    <n v="0"/>
    <x v="0"/>
    <x v="0"/>
    <x v="0"/>
    <n v="144"/>
    <n v="156.96"/>
    <n v="2016"/>
    <n v="2197.44"/>
    <x v="18"/>
    <x v="6"/>
    <x v="1"/>
  </r>
  <r>
    <d v="2021-07-23T00:00:00"/>
    <s v="P0036"/>
    <n v="7"/>
    <x v="0"/>
    <x v="0"/>
    <n v="0"/>
    <x v="43"/>
    <x v="4"/>
    <x v="1"/>
    <n v="90"/>
    <n v="96.3"/>
    <n v="630"/>
    <n v="674.1"/>
    <x v="19"/>
    <x v="6"/>
    <x v="1"/>
  </r>
  <r>
    <d v="2021-07-23T00:00:00"/>
    <s v="P0037"/>
    <n v="8"/>
    <x v="2"/>
    <x v="0"/>
    <n v="0"/>
    <x v="8"/>
    <x v="1"/>
    <x v="1"/>
    <n v="67"/>
    <n v="85.76"/>
    <n v="536"/>
    <n v="686.08"/>
    <x v="19"/>
    <x v="6"/>
    <x v="1"/>
  </r>
  <r>
    <d v="2021-07-24T00:00:00"/>
    <s v="P0009"/>
    <n v="4"/>
    <x v="1"/>
    <x v="1"/>
    <n v="0"/>
    <x v="37"/>
    <x v="3"/>
    <x v="3"/>
    <n v="6"/>
    <n v="7.8599999999999994"/>
    <n v="24"/>
    <n v="31.439999999999998"/>
    <x v="27"/>
    <x v="6"/>
    <x v="1"/>
  </r>
  <r>
    <d v="2021-07-29T00:00:00"/>
    <s v="P0044"/>
    <n v="15"/>
    <x v="1"/>
    <x v="1"/>
    <n v="0"/>
    <x v="11"/>
    <x v="1"/>
    <x v="1"/>
    <n v="76"/>
    <n v="82.08"/>
    <n v="1140"/>
    <n v="1231.2"/>
    <x v="28"/>
    <x v="6"/>
    <x v="1"/>
  </r>
  <r>
    <d v="2021-08-01T00:00:00"/>
    <s v="P0001"/>
    <n v="11"/>
    <x v="2"/>
    <x v="1"/>
    <n v="0"/>
    <x v="16"/>
    <x v="3"/>
    <x v="1"/>
    <n v="98"/>
    <n v="103.88"/>
    <n v="1078"/>
    <n v="1142.6799999999998"/>
    <x v="0"/>
    <x v="7"/>
    <x v="1"/>
  </r>
  <r>
    <d v="2021-08-02T00:00:00"/>
    <s v="P0023"/>
    <n v="3"/>
    <x v="2"/>
    <x v="0"/>
    <n v="0"/>
    <x v="12"/>
    <x v="0"/>
    <x v="0"/>
    <n v="141"/>
    <n v="149.46"/>
    <n v="423"/>
    <n v="448.38"/>
    <x v="1"/>
    <x v="7"/>
    <x v="1"/>
  </r>
  <r>
    <d v="2021-08-03T00:00:00"/>
    <s v="P0022"/>
    <n v="13"/>
    <x v="1"/>
    <x v="0"/>
    <n v="0"/>
    <x v="22"/>
    <x v="0"/>
    <x v="0"/>
    <n v="121"/>
    <n v="141.57"/>
    <n v="1573"/>
    <n v="1840.4099999999999"/>
    <x v="2"/>
    <x v="7"/>
    <x v="1"/>
  </r>
  <r>
    <d v="2021-08-03T00:00:00"/>
    <s v="P0034"/>
    <n v="12"/>
    <x v="1"/>
    <x v="0"/>
    <n v="0"/>
    <x v="13"/>
    <x v="4"/>
    <x v="2"/>
    <n v="55"/>
    <n v="58.3"/>
    <n v="660"/>
    <n v="699.59999999999991"/>
    <x v="2"/>
    <x v="7"/>
    <x v="1"/>
  </r>
  <r>
    <d v="2021-08-05T00:00:00"/>
    <s v="P0028"/>
    <n v="14"/>
    <x v="2"/>
    <x v="1"/>
    <n v="0"/>
    <x v="33"/>
    <x v="4"/>
    <x v="3"/>
    <n v="37"/>
    <n v="41.81"/>
    <n v="518"/>
    <n v="585.34"/>
    <x v="15"/>
    <x v="7"/>
    <x v="1"/>
  </r>
  <r>
    <d v="2021-08-06T00:00:00"/>
    <s v="P0037"/>
    <n v="1"/>
    <x v="0"/>
    <x v="1"/>
    <n v="0"/>
    <x v="8"/>
    <x v="1"/>
    <x v="1"/>
    <n v="67"/>
    <n v="85.76"/>
    <n v="67"/>
    <n v="85.76"/>
    <x v="16"/>
    <x v="7"/>
    <x v="1"/>
  </r>
  <r>
    <d v="2021-08-10T00:00:00"/>
    <s v="P0005"/>
    <n v="4"/>
    <x v="0"/>
    <x v="1"/>
    <n v="0"/>
    <x v="24"/>
    <x v="3"/>
    <x v="0"/>
    <n v="133"/>
    <n v="155.61000000000001"/>
    <n v="532"/>
    <n v="622.44000000000005"/>
    <x v="26"/>
    <x v="7"/>
    <x v="1"/>
  </r>
  <r>
    <d v="2021-08-10T00:00:00"/>
    <s v="P0044"/>
    <n v="10"/>
    <x v="1"/>
    <x v="1"/>
    <n v="0"/>
    <x v="11"/>
    <x v="1"/>
    <x v="1"/>
    <n v="76"/>
    <n v="82.08"/>
    <n v="760"/>
    <n v="820.8"/>
    <x v="26"/>
    <x v="7"/>
    <x v="1"/>
  </r>
  <r>
    <d v="2021-08-10T00:00:00"/>
    <s v="P0006"/>
    <n v="6"/>
    <x v="2"/>
    <x v="1"/>
    <n v="0"/>
    <x v="15"/>
    <x v="3"/>
    <x v="1"/>
    <n v="75"/>
    <n v="85.5"/>
    <n v="450"/>
    <n v="513"/>
    <x v="26"/>
    <x v="7"/>
    <x v="1"/>
  </r>
  <r>
    <d v="2021-08-11T00:00:00"/>
    <s v="P0023"/>
    <n v="4"/>
    <x v="2"/>
    <x v="0"/>
    <n v="0"/>
    <x v="12"/>
    <x v="0"/>
    <x v="0"/>
    <n v="141"/>
    <n v="149.46"/>
    <n v="564"/>
    <n v="597.84"/>
    <x v="5"/>
    <x v="7"/>
    <x v="1"/>
  </r>
  <r>
    <d v="2021-08-13T00:00:00"/>
    <s v="P0011"/>
    <n v="13"/>
    <x v="2"/>
    <x v="0"/>
    <n v="0"/>
    <x v="31"/>
    <x v="2"/>
    <x v="2"/>
    <n v="44"/>
    <n v="48.4"/>
    <n v="572"/>
    <n v="629.19999999999993"/>
    <x v="22"/>
    <x v="7"/>
    <x v="1"/>
  </r>
  <r>
    <d v="2021-08-13T00:00:00"/>
    <s v="P0027"/>
    <n v="9"/>
    <x v="2"/>
    <x v="0"/>
    <n v="0"/>
    <x v="26"/>
    <x v="4"/>
    <x v="2"/>
    <n v="48"/>
    <n v="57.120000000000005"/>
    <n v="432"/>
    <n v="514.08000000000004"/>
    <x v="22"/>
    <x v="7"/>
    <x v="1"/>
  </r>
  <r>
    <d v="2021-08-16T00:00:00"/>
    <s v="P0003"/>
    <n v="3"/>
    <x v="1"/>
    <x v="0"/>
    <n v="0"/>
    <x v="6"/>
    <x v="3"/>
    <x v="1"/>
    <n v="71"/>
    <n v="80.94"/>
    <n v="213"/>
    <n v="242.82"/>
    <x v="23"/>
    <x v="7"/>
    <x v="1"/>
  </r>
  <r>
    <d v="2021-08-18T00:00:00"/>
    <s v="P0025"/>
    <n v="6"/>
    <x v="2"/>
    <x v="0"/>
    <n v="0"/>
    <x v="7"/>
    <x v="0"/>
    <x v="3"/>
    <n v="7"/>
    <n v="8.33"/>
    <n v="42"/>
    <n v="49.980000000000004"/>
    <x v="7"/>
    <x v="7"/>
    <x v="1"/>
  </r>
  <r>
    <d v="2021-08-20T00:00:00"/>
    <s v="P0020"/>
    <n v="15"/>
    <x v="2"/>
    <x v="1"/>
    <n v="0"/>
    <x v="14"/>
    <x v="0"/>
    <x v="2"/>
    <n v="61"/>
    <n v="76.25"/>
    <n v="915"/>
    <n v="1143.75"/>
    <x v="9"/>
    <x v="7"/>
    <x v="1"/>
  </r>
  <r>
    <d v="2021-08-20T00:00:00"/>
    <s v="P0031"/>
    <n v="9"/>
    <x v="2"/>
    <x v="0"/>
    <n v="0"/>
    <x v="5"/>
    <x v="4"/>
    <x v="1"/>
    <n v="93"/>
    <n v="104.16"/>
    <n v="837"/>
    <n v="937.43999999999994"/>
    <x v="9"/>
    <x v="7"/>
    <x v="1"/>
  </r>
  <r>
    <d v="2021-08-20T00:00:00"/>
    <s v="P0028"/>
    <n v="13"/>
    <x v="2"/>
    <x v="0"/>
    <n v="0"/>
    <x v="33"/>
    <x v="4"/>
    <x v="3"/>
    <n v="37"/>
    <n v="41.81"/>
    <n v="481"/>
    <n v="543.53"/>
    <x v="9"/>
    <x v="7"/>
    <x v="1"/>
  </r>
  <r>
    <d v="2021-08-26T00:00:00"/>
    <s v="P0039"/>
    <n v="4"/>
    <x v="2"/>
    <x v="0"/>
    <n v="0"/>
    <x v="34"/>
    <x v="1"/>
    <x v="3"/>
    <n v="37"/>
    <n v="42.55"/>
    <n v="148"/>
    <n v="170.2"/>
    <x v="12"/>
    <x v="7"/>
    <x v="1"/>
  </r>
  <r>
    <d v="2021-08-29T00:00:00"/>
    <s v="P0034"/>
    <n v="12"/>
    <x v="0"/>
    <x v="0"/>
    <n v="0"/>
    <x v="13"/>
    <x v="4"/>
    <x v="2"/>
    <n v="55"/>
    <n v="58.3"/>
    <n v="660"/>
    <n v="699.59999999999991"/>
    <x v="28"/>
    <x v="7"/>
    <x v="1"/>
  </r>
  <r>
    <d v="2021-08-30T00:00:00"/>
    <s v="P0013"/>
    <n v="13"/>
    <x v="2"/>
    <x v="0"/>
    <n v="0"/>
    <x v="2"/>
    <x v="2"/>
    <x v="1"/>
    <n v="112"/>
    <n v="122.08"/>
    <n v="1456"/>
    <n v="1587.04"/>
    <x v="24"/>
    <x v="7"/>
    <x v="1"/>
  </r>
  <r>
    <d v="2021-08-31T00:00:00"/>
    <s v="P0001"/>
    <n v="2"/>
    <x v="2"/>
    <x v="0"/>
    <n v="0"/>
    <x v="16"/>
    <x v="3"/>
    <x v="1"/>
    <n v="98"/>
    <n v="103.88"/>
    <n v="196"/>
    <n v="207.76"/>
    <x v="25"/>
    <x v="7"/>
    <x v="1"/>
  </r>
  <r>
    <d v="2021-08-31T00:00:00"/>
    <s v="P0035"/>
    <n v="11"/>
    <x v="2"/>
    <x v="0"/>
    <n v="0"/>
    <x v="4"/>
    <x v="4"/>
    <x v="3"/>
    <n v="5"/>
    <n v="6.7"/>
    <n v="55"/>
    <n v="73.7"/>
    <x v="25"/>
    <x v="7"/>
    <x v="1"/>
  </r>
  <r>
    <d v="2021-09-01T00:00:00"/>
    <s v="P0024"/>
    <n v="1"/>
    <x v="0"/>
    <x v="1"/>
    <n v="0"/>
    <x v="0"/>
    <x v="0"/>
    <x v="0"/>
    <n v="144"/>
    <n v="156.96"/>
    <n v="144"/>
    <n v="156.96"/>
    <x v="0"/>
    <x v="8"/>
    <x v="1"/>
  </r>
  <r>
    <d v="2021-09-01T00:00:00"/>
    <s v="P0003"/>
    <n v="14"/>
    <x v="1"/>
    <x v="0"/>
    <n v="0"/>
    <x v="6"/>
    <x v="3"/>
    <x v="1"/>
    <n v="71"/>
    <n v="80.94"/>
    <n v="994"/>
    <n v="1133.1599999999999"/>
    <x v="0"/>
    <x v="8"/>
    <x v="1"/>
  </r>
  <r>
    <d v="2021-09-03T00:00:00"/>
    <s v="P0041"/>
    <n v="8"/>
    <x v="2"/>
    <x v="0"/>
    <n v="0"/>
    <x v="41"/>
    <x v="1"/>
    <x v="0"/>
    <n v="138"/>
    <n v="173.88"/>
    <n v="1104"/>
    <n v="1391.04"/>
    <x v="2"/>
    <x v="8"/>
    <x v="1"/>
  </r>
  <r>
    <d v="2021-09-04T00:00:00"/>
    <s v="P0028"/>
    <n v="7"/>
    <x v="2"/>
    <x v="0"/>
    <n v="0"/>
    <x v="33"/>
    <x v="4"/>
    <x v="3"/>
    <n v="37"/>
    <n v="41.81"/>
    <n v="259"/>
    <n v="292.67"/>
    <x v="3"/>
    <x v="8"/>
    <x v="1"/>
  </r>
  <r>
    <d v="2021-09-04T00:00:00"/>
    <s v="P0023"/>
    <n v="15"/>
    <x v="2"/>
    <x v="0"/>
    <n v="0"/>
    <x v="12"/>
    <x v="0"/>
    <x v="0"/>
    <n v="141"/>
    <n v="149.46"/>
    <n v="2115"/>
    <n v="2241.9"/>
    <x v="3"/>
    <x v="8"/>
    <x v="1"/>
  </r>
  <r>
    <d v="2021-09-05T00:00:00"/>
    <s v="P0032"/>
    <n v="1"/>
    <x v="2"/>
    <x v="1"/>
    <n v="0"/>
    <x v="18"/>
    <x v="4"/>
    <x v="1"/>
    <n v="89"/>
    <n v="117.48"/>
    <n v="89"/>
    <n v="117.48"/>
    <x v="15"/>
    <x v="8"/>
    <x v="1"/>
  </r>
  <r>
    <d v="2021-09-07T00:00:00"/>
    <s v="P0019"/>
    <n v="5"/>
    <x v="2"/>
    <x v="0"/>
    <n v="0"/>
    <x v="40"/>
    <x v="2"/>
    <x v="0"/>
    <n v="150"/>
    <n v="210"/>
    <n v="750"/>
    <n v="1050"/>
    <x v="20"/>
    <x v="8"/>
    <x v="1"/>
  </r>
  <r>
    <d v="2021-09-09T00:00:00"/>
    <s v="P0044"/>
    <n v="4"/>
    <x v="2"/>
    <x v="0"/>
    <n v="0"/>
    <x v="11"/>
    <x v="1"/>
    <x v="1"/>
    <n v="76"/>
    <n v="82.08"/>
    <n v="304"/>
    <n v="328.32"/>
    <x v="4"/>
    <x v="8"/>
    <x v="1"/>
  </r>
  <r>
    <d v="2021-09-10T00:00:00"/>
    <s v="P0030"/>
    <n v="6"/>
    <x v="2"/>
    <x v="0"/>
    <n v="0"/>
    <x v="28"/>
    <x v="4"/>
    <x v="0"/>
    <n v="148"/>
    <n v="201.28"/>
    <n v="888"/>
    <n v="1207.68"/>
    <x v="26"/>
    <x v="8"/>
    <x v="1"/>
  </r>
  <r>
    <d v="2021-09-10T00:00:00"/>
    <s v="P0001"/>
    <n v="9"/>
    <x v="0"/>
    <x v="0"/>
    <n v="0"/>
    <x v="16"/>
    <x v="3"/>
    <x v="1"/>
    <n v="98"/>
    <n v="103.88"/>
    <n v="882"/>
    <n v="934.92"/>
    <x v="26"/>
    <x v="8"/>
    <x v="1"/>
  </r>
  <r>
    <d v="2021-09-10T00:00:00"/>
    <s v="P0026"/>
    <n v="2"/>
    <x v="2"/>
    <x v="0"/>
    <n v="0"/>
    <x v="42"/>
    <x v="4"/>
    <x v="3"/>
    <n v="18"/>
    <n v="24.66"/>
    <n v="36"/>
    <n v="49.32"/>
    <x v="26"/>
    <x v="8"/>
    <x v="1"/>
  </r>
  <r>
    <d v="2021-09-11T00:00:00"/>
    <s v="P0001"/>
    <n v="6"/>
    <x v="0"/>
    <x v="0"/>
    <n v="0"/>
    <x v="16"/>
    <x v="3"/>
    <x v="1"/>
    <n v="98"/>
    <n v="103.88"/>
    <n v="588"/>
    <n v="623.28"/>
    <x v="5"/>
    <x v="8"/>
    <x v="1"/>
  </r>
  <r>
    <d v="2021-09-13T00:00:00"/>
    <s v="P0041"/>
    <n v="7"/>
    <x v="2"/>
    <x v="1"/>
    <n v="0"/>
    <x v="41"/>
    <x v="1"/>
    <x v="0"/>
    <n v="138"/>
    <n v="173.88"/>
    <n v="966"/>
    <n v="1217.1599999999999"/>
    <x v="22"/>
    <x v="8"/>
    <x v="1"/>
  </r>
  <r>
    <d v="2021-09-15T00:00:00"/>
    <s v="P0042"/>
    <n v="6"/>
    <x v="2"/>
    <x v="0"/>
    <n v="0"/>
    <x v="10"/>
    <x v="1"/>
    <x v="0"/>
    <n v="120"/>
    <n v="162"/>
    <n v="720"/>
    <n v="972"/>
    <x v="17"/>
    <x v="8"/>
    <x v="1"/>
  </r>
  <r>
    <d v="2021-09-15T00:00:00"/>
    <s v="P0042"/>
    <n v="14"/>
    <x v="2"/>
    <x v="0"/>
    <n v="0"/>
    <x v="10"/>
    <x v="1"/>
    <x v="0"/>
    <n v="120"/>
    <n v="162"/>
    <n v="1680"/>
    <n v="2268"/>
    <x v="17"/>
    <x v="8"/>
    <x v="1"/>
  </r>
  <r>
    <d v="2021-09-21T00:00:00"/>
    <s v="P0020"/>
    <n v="7"/>
    <x v="0"/>
    <x v="1"/>
    <n v="0"/>
    <x v="14"/>
    <x v="0"/>
    <x v="2"/>
    <n v="61"/>
    <n v="76.25"/>
    <n v="427"/>
    <n v="533.75"/>
    <x v="10"/>
    <x v="8"/>
    <x v="1"/>
  </r>
  <r>
    <d v="2021-09-22T00:00:00"/>
    <s v="P0040"/>
    <n v="2"/>
    <x v="1"/>
    <x v="1"/>
    <n v="0"/>
    <x v="17"/>
    <x v="1"/>
    <x v="1"/>
    <n v="90"/>
    <n v="115.2"/>
    <n v="180"/>
    <n v="230.4"/>
    <x v="18"/>
    <x v="8"/>
    <x v="1"/>
  </r>
  <r>
    <d v="2021-09-22T00:00:00"/>
    <s v="P0002"/>
    <n v="4"/>
    <x v="2"/>
    <x v="1"/>
    <n v="0"/>
    <x v="29"/>
    <x v="3"/>
    <x v="1"/>
    <n v="105"/>
    <n v="142.80000000000001"/>
    <n v="420"/>
    <n v="571.20000000000005"/>
    <x v="18"/>
    <x v="8"/>
    <x v="1"/>
  </r>
  <r>
    <d v="2021-09-23T00:00:00"/>
    <s v="P0018"/>
    <n v="12"/>
    <x v="2"/>
    <x v="1"/>
    <n v="0"/>
    <x v="30"/>
    <x v="2"/>
    <x v="3"/>
    <n v="37"/>
    <n v="49.21"/>
    <n v="444"/>
    <n v="590.52"/>
    <x v="19"/>
    <x v="8"/>
    <x v="1"/>
  </r>
  <r>
    <d v="2021-09-23T00:00:00"/>
    <s v="P0021"/>
    <n v="7"/>
    <x v="1"/>
    <x v="0"/>
    <n v="0"/>
    <x v="32"/>
    <x v="0"/>
    <x v="0"/>
    <n v="126"/>
    <n v="162.54"/>
    <n v="882"/>
    <n v="1137.78"/>
    <x v="19"/>
    <x v="8"/>
    <x v="1"/>
  </r>
  <r>
    <d v="2021-09-27T00:00:00"/>
    <s v="P0034"/>
    <n v="1"/>
    <x v="2"/>
    <x v="1"/>
    <n v="0"/>
    <x v="13"/>
    <x v="4"/>
    <x v="2"/>
    <n v="55"/>
    <n v="58.3"/>
    <n v="55"/>
    <n v="58.3"/>
    <x v="13"/>
    <x v="8"/>
    <x v="1"/>
  </r>
  <r>
    <d v="2021-09-30T00:00:00"/>
    <s v="P0014"/>
    <n v="9"/>
    <x v="1"/>
    <x v="0"/>
    <n v="0"/>
    <x v="9"/>
    <x v="2"/>
    <x v="1"/>
    <n v="112"/>
    <n v="146.72"/>
    <n v="1008"/>
    <n v="1320.48"/>
    <x v="24"/>
    <x v="8"/>
    <x v="1"/>
  </r>
  <r>
    <d v="2021-09-30T00:00:00"/>
    <s v="P0006"/>
    <n v="5"/>
    <x v="1"/>
    <x v="0"/>
    <n v="0"/>
    <x v="15"/>
    <x v="3"/>
    <x v="1"/>
    <n v="75"/>
    <n v="85.5"/>
    <n v="375"/>
    <n v="427.5"/>
    <x v="24"/>
    <x v="8"/>
    <x v="1"/>
  </r>
  <r>
    <d v="2021-10-01T00:00:00"/>
    <s v="P0030"/>
    <n v="14"/>
    <x v="1"/>
    <x v="1"/>
    <n v="0"/>
    <x v="28"/>
    <x v="4"/>
    <x v="0"/>
    <n v="148"/>
    <n v="201.28"/>
    <n v="2072"/>
    <n v="2817.92"/>
    <x v="0"/>
    <x v="9"/>
    <x v="1"/>
  </r>
  <r>
    <d v="2021-10-02T00:00:00"/>
    <s v="P0014"/>
    <n v="15"/>
    <x v="2"/>
    <x v="0"/>
    <n v="0"/>
    <x v="9"/>
    <x v="2"/>
    <x v="1"/>
    <n v="112"/>
    <n v="146.72"/>
    <n v="1680"/>
    <n v="2200.8000000000002"/>
    <x v="1"/>
    <x v="9"/>
    <x v="1"/>
  </r>
  <r>
    <d v="2021-10-03T00:00:00"/>
    <s v="P0019"/>
    <n v="9"/>
    <x v="2"/>
    <x v="0"/>
    <n v="0"/>
    <x v="40"/>
    <x v="2"/>
    <x v="0"/>
    <n v="150"/>
    <n v="210"/>
    <n v="1350"/>
    <n v="1890"/>
    <x v="2"/>
    <x v="9"/>
    <x v="1"/>
  </r>
  <r>
    <d v="2021-10-06T00:00:00"/>
    <s v="P0035"/>
    <n v="1"/>
    <x v="2"/>
    <x v="0"/>
    <n v="0"/>
    <x v="4"/>
    <x v="4"/>
    <x v="3"/>
    <n v="5"/>
    <n v="6.7"/>
    <n v="5"/>
    <n v="6.7"/>
    <x v="16"/>
    <x v="9"/>
    <x v="1"/>
  </r>
  <r>
    <d v="2021-10-06T00:00:00"/>
    <s v="P0036"/>
    <n v="12"/>
    <x v="1"/>
    <x v="0"/>
    <n v="0"/>
    <x v="43"/>
    <x v="4"/>
    <x v="1"/>
    <n v="90"/>
    <n v="96.3"/>
    <n v="1080"/>
    <n v="1155.5999999999999"/>
    <x v="16"/>
    <x v="9"/>
    <x v="1"/>
  </r>
  <r>
    <d v="2021-10-07T00:00:00"/>
    <s v="P0026"/>
    <n v="6"/>
    <x v="2"/>
    <x v="1"/>
    <n v="0"/>
    <x v="42"/>
    <x v="4"/>
    <x v="3"/>
    <n v="18"/>
    <n v="24.66"/>
    <n v="108"/>
    <n v="147.96"/>
    <x v="20"/>
    <x v="9"/>
    <x v="1"/>
  </r>
  <r>
    <d v="2021-10-09T00:00:00"/>
    <s v="P0038"/>
    <n v="5"/>
    <x v="2"/>
    <x v="1"/>
    <n v="0"/>
    <x v="1"/>
    <x v="1"/>
    <x v="1"/>
    <n v="72"/>
    <n v="79.92"/>
    <n v="360"/>
    <n v="399.6"/>
    <x v="4"/>
    <x v="9"/>
    <x v="1"/>
  </r>
  <r>
    <d v="2021-10-09T00:00:00"/>
    <s v="P0032"/>
    <n v="11"/>
    <x v="1"/>
    <x v="1"/>
    <n v="0"/>
    <x v="18"/>
    <x v="4"/>
    <x v="1"/>
    <n v="89"/>
    <n v="117.48"/>
    <n v="979"/>
    <n v="1292.28"/>
    <x v="4"/>
    <x v="9"/>
    <x v="1"/>
  </r>
  <r>
    <d v="2021-10-10T00:00:00"/>
    <s v="P0035"/>
    <n v="14"/>
    <x v="2"/>
    <x v="1"/>
    <n v="0"/>
    <x v="4"/>
    <x v="4"/>
    <x v="3"/>
    <n v="5"/>
    <n v="6.7"/>
    <n v="70"/>
    <n v="93.8"/>
    <x v="26"/>
    <x v="9"/>
    <x v="1"/>
  </r>
  <r>
    <d v="2021-10-11T00:00:00"/>
    <s v="P0011"/>
    <n v="15"/>
    <x v="2"/>
    <x v="1"/>
    <n v="0"/>
    <x v="31"/>
    <x v="2"/>
    <x v="2"/>
    <n v="44"/>
    <n v="48.4"/>
    <n v="660"/>
    <n v="726"/>
    <x v="5"/>
    <x v="9"/>
    <x v="1"/>
  </r>
  <r>
    <d v="2021-10-12T00:00:00"/>
    <s v="P0027"/>
    <n v="8"/>
    <x v="1"/>
    <x v="0"/>
    <n v="0"/>
    <x v="26"/>
    <x v="4"/>
    <x v="2"/>
    <n v="48"/>
    <n v="57.120000000000005"/>
    <n v="384"/>
    <n v="456.96000000000004"/>
    <x v="6"/>
    <x v="9"/>
    <x v="1"/>
  </r>
  <r>
    <d v="2021-10-17T00:00:00"/>
    <s v="P0001"/>
    <n v="13"/>
    <x v="2"/>
    <x v="0"/>
    <n v="0"/>
    <x v="16"/>
    <x v="3"/>
    <x v="1"/>
    <n v="98"/>
    <n v="103.88"/>
    <n v="1274"/>
    <n v="1350.44"/>
    <x v="30"/>
    <x v="9"/>
    <x v="1"/>
  </r>
  <r>
    <d v="2021-10-18T00:00:00"/>
    <s v="P0025"/>
    <n v="6"/>
    <x v="1"/>
    <x v="1"/>
    <n v="0"/>
    <x v="7"/>
    <x v="0"/>
    <x v="3"/>
    <n v="7"/>
    <n v="8.33"/>
    <n v="42"/>
    <n v="49.980000000000004"/>
    <x v="7"/>
    <x v="9"/>
    <x v="1"/>
  </r>
  <r>
    <d v="2021-10-18T00:00:00"/>
    <s v="P0021"/>
    <n v="13"/>
    <x v="1"/>
    <x v="1"/>
    <n v="0"/>
    <x v="32"/>
    <x v="0"/>
    <x v="0"/>
    <n v="126"/>
    <n v="162.54"/>
    <n v="1638"/>
    <n v="2113.02"/>
    <x v="7"/>
    <x v="9"/>
    <x v="1"/>
  </r>
  <r>
    <d v="2021-10-22T00:00:00"/>
    <s v="P0011"/>
    <n v="7"/>
    <x v="2"/>
    <x v="1"/>
    <n v="0"/>
    <x v="31"/>
    <x v="2"/>
    <x v="2"/>
    <n v="44"/>
    <n v="48.4"/>
    <n v="308"/>
    <n v="338.8"/>
    <x v="18"/>
    <x v="9"/>
    <x v="1"/>
  </r>
  <r>
    <d v="2021-10-22T00:00:00"/>
    <s v="P0024"/>
    <n v="13"/>
    <x v="1"/>
    <x v="1"/>
    <n v="0"/>
    <x v="0"/>
    <x v="0"/>
    <x v="0"/>
    <n v="144"/>
    <n v="156.96"/>
    <n v="1872"/>
    <n v="2040.48"/>
    <x v="18"/>
    <x v="9"/>
    <x v="1"/>
  </r>
  <r>
    <d v="2021-10-22T00:00:00"/>
    <s v="P0009"/>
    <n v="1"/>
    <x v="2"/>
    <x v="1"/>
    <n v="0"/>
    <x v="37"/>
    <x v="3"/>
    <x v="3"/>
    <n v="6"/>
    <n v="7.8599999999999994"/>
    <n v="6"/>
    <n v="7.8599999999999994"/>
    <x v="18"/>
    <x v="9"/>
    <x v="1"/>
  </r>
  <r>
    <d v="2021-10-24T00:00:00"/>
    <s v="P0011"/>
    <n v="3"/>
    <x v="0"/>
    <x v="1"/>
    <n v="0"/>
    <x v="31"/>
    <x v="2"/>
    <x v="2"/>
    <n v="44"/>
    <n v="48.4"/>
    <n v="132"/>
    <n v="145.19999999999999"/>
    <x v="27"/>
    <x v="9"/>
    <x v="1"/>
  </r>
  <r>
    <d v="2021-10-25T00:00:00"/>
    <s v="P0044"/>
    <n v="9"/>
    <x v="1"/>
    <x v="1"/>
    <n v="0"/>
    <x v="11"/>
    <x v="1"/>
    <x v="1"/>
    <n v="76"/>
    <n v="82.08"/>
    <n v="684"/>
    <n v="738.72"/>
    <x v="11"/>
    <x v="9"/>
    <x v="1"/>
  </r>
  <r>
    <d v="2021-10-26T00:00:00"/>
    <s v="P0004"/>
    <n v="6"/>
    <x v="0"/>
    <x v="1"/>
    <n v="0"/>
    <x v="3"/>
    <x v="3"/>
    <x v="2"/>
    <n v="44"/>
    <n v="48.84"/>
    <n v="264"/>
    <n v="293.04000000000002"/>
    <x v="12"/>
    <x v="9"/>
    <x v="1"/>
  </r>
  <r>
    <d v="2021-10-28T00:00:00"/>
    <s v="P0008"/>
    <n v="1"/>
    <x v="2"/>
    <x v="1"/>
    <n v="0"/>
    <x v="25"/>
    <x v="3"/>
    <x v="1"/>
    <n v="83"/>
    <n v="94.62"/>
    <n v="83"/>
    <n v="94.62"/>
    <x v="14"/>
    <x v="9"/>
    <x v="1"/>
  </r>
  <r>
    <d v="2021-10-29T00:00:00"/>
    <s v="P0038"/>
    <n v="14"/>
    <x v="1"/>
    <x v="0"/>
    <n v="0"/>
    <x v="1"/>
    <x v="1"/>
    <x v="1"/>
    <n v="72"/>
    <n v="79.92"/>
    <n v="1008"/>
    <n v="1118.8800000000001"/>
    <x v="28"/>
    <x v="9"/>
    <x v="1"/>
  </r>
  <r>
    <d v="2021-10-31T00:00:00"/>
    <s v="P0021"/>
    <n v="6"/>
    <x v="1"/>
    <x v="1"/>
    <n v="0"/>
    <x v="32"/>
    <x v="0"/>
    <x v="0"/>
    <n v="126"/>
    <n v="162.54"/>
    <n v="756"/>
    <n v="975.24"/>
    <x v="25"/>
    <x v="9"/>
    <x v="1"/>
  </r>
  <r>
    <d v="2021-11-03T00:00:00"/>
    <s v="P0013"/>
    <n v="12"/>
    <x v="2"/>
    <x v="1"/>
    <n v="0"/>
    <x v="2"/>
    <x v="2"/>
    <x v="1"/>
    <n v="112"/>
    <n v="122.08"/>
    <n v="1344"/>
    <n v="1464.96"/>
    <x v="2"/>
    <x v="10"/>
    <x v="1"/>
  </r>
  <r>
    <d v="2021-11-06T00:00:00"/>
    <s v="P0036"/>
    <n v="10"/>
    <x v="2"/>
    <x v="0"/>
    <n v="0"/>
    <x v="43"/>
    <x v="4"/>
    <x v="1"/>
    <n v="90"/>
    <n v="96.3"/>
    <n v="900"/>
    <n v="963"/>
    <x v="16"/>
    <x v="10"/>
    <x v="1"/>
  </r>
  <r>
    <d v="2021-11-08T00:00:00"/>
    <s v="P0007"/>
    <n v="15"/>
    <x v="2"/>
    <x v="0"/>
    <n v="0"/>
    <x v="36"/>
    <x v="3"/>
    <x v="2"/>
    <n v="43"/>
    <n v="47.730000000000004"/>
    <n v="645"/>
    <n v="715.95"/>
    <x v="21"/>
    <x v="10"/>
    <x v="1"/>
  </r>
  <r>
    <d v="2021-11-10T00:00:00"/>
    <s v="P0042"/>
    <n v="6"/>
    <x v="1"/>
    <x v="1"/>
    <n v="0"/>
    <x v="10"/>
    <x v="1"/>
    <x v="0"/>
    <n v="120"/>
    <n v="162"/>
    <n v="720"/>
    <n v="972"/>
    <x v="26"/>
    <x v="10"/>
    <x v="1"/>
  </r>
  <r>
    <d v="2021-11-11T00:00:00"/>
    <s v="P0040"/>
    <n v="12"/>
    <x v="0"/>
    <x v="0"/>
    <n v="0"/>
    <x v="17"/>
    <x v="1"/>
    <x v="1"/>
    <n v="90"/>
    <n v="115.2"/>
    <n v="1080"/>
    <n v="1382.4"/>
    <x v="5"/>
    <x v="10"/>
    <x v="1"/>
  </r>
  <r>
    <d v="2021-11-12T00:00:00"/>
    <s v="P0010"/>
    <n v="3"/>
    <x v="1"/>
    <x v="1"/>
    <n v="0"/>
    <x v="20"/>
    <x v="2"/>
    <x v="0"/>
    <n v="148"/>
    <n v="164.28"/>
    <n v="444"/>
    <n v="492.84000000000003"/>
    <x v="6"/>
    <x v="10"/>
    <x v="1"/>
  </r>
  <r>
    <d v="2021-11-20T00:00:00"/>
    <s v="P0034"/>
    <n v="14"/>
    <x v="1"/>
    <x v="0"/>
    <n v="0"/>
    <x v="13"/>
    <x v="4"/>
    <x v="2"/>
    <n v="55"/>
    <n v="58.3"/>
    <n v="770"/>
    <n v="816.19999999999993"/>
    <x v="9"/>
    <x v="10"/>
    <x v="1"/>
  </r>
  <r>
    <d v="2021-11-20T00:00:00"/>
    <s v="P0008"/>
    <n v="11"/>
    <x v="1"/>
    <x v="1"/>
    <n v="0"/>
    <x v="25"/>
    <x v="3"/>
    <x v="1"/>
    <n v="83"/>
    <n v="94.62"/>
    <n v="913"/>
    <n v="1040.8200000000002"/>
    <x v="9"/>
    <x v="10"/>
    <x v="1"/>
  </r>
  <r>
    <d v="2021-11-21T00:00:00"/>
    <s v="P0014"/>
    <n v="1"/>
    <x v="0"/>
    <x v="0"/>
    <n v="0"/>
    <x v="9"/>
    <x v="2"/>
    <x v="1"/>
    <n v="112"/>
    <n v="146.72"/>
    <n v="112"/>
    <n v="146.72"/>
    <x v="10"/>
    <x v="10"/>
    <x v="1"/>
  </r>
  <r>
    <d v="2021-11-21T00:00:00"/>
    <s v="P0006"/>
    <n v="1"/>
    <x v="1"/>
    <x v="1"/>
    <n v="0"/>
    <x v="15"/>
    <x v="3"/>
    <x v="1"/>
    <n v="75"/>
    <n v="85.5"/>
    <n v="75"/>
    <n v="85.5"/>
    <x v="10"/>
    <x v="10"/>
    <x v="1"/>
  </r>
  <r>
    <d v="2021-11-27T00:00:00"/>
    <s v="P0012"/>
    <n v="8"/>
    <x v="1"/>
    <x v="0"/>
    <n v="0"/>
    <x v="35"/>
    <x v="2"/>
    <x v="1"/>
    <n v="73"/>
    <n v="94.17"/>
    <n v="584"/>
    <n v="753.36"/>
    <x v="13"/>
    <x v="10"/>
    <x v="1"/>
  </r>
  <r>
    <d v="2021-11-28T00:00:00"/>
    <s v="P0040"/>
    <n v="2"/>
    <x v="2"/>
    <x v="1"/>
    <n v="0"/>
    <x v="17"/>
    <x v="1"/>
    <x v="1"/>
    <n v="90"/>
    <n v="115.2"/>
    <n v="180"/>
    <n v="230.4"/>
    <x v="14"/>
    <x v="10"/>
    <x v="1"/>
  </r>
  <r>
    <d v="2021-11-30T00:00:00"/>
    <s v="P0039"/>
    <n v="15"/>
    <x v="2"/>
    <x v="0"/>
    <n v="0"/>
    <x v="34"/>
    <x v="1"/>
    <x v="3"/>
    <n v="37"/>
    <n v="42.55"/>
    <n v="555"/>
    <n v="638.25"/>
    <x v="24"/>
    <x v="10"/>
    <x v="1"/>
  </r>
  <r>
    <d v="2021-12-02T00:00:00"/>
    <s v="P0016"/>
    <n v="10"/>
    <x v="2"/>
    <x v="1"/>
    <n v="0"/>
    <x v="21"/>
    <x v="2"/>
    <x v="3"/>
    <n v="13"/>
    <n v="16.64"/>
    <n v="130"/>
    <n v="166.4"/>
    <x v="1"/>
    <x v="11"/>
    <x v="1"/>
  </r>
  <r>
    <d v="2021-12-03T00:00:00"/>
    <s v="P0034"/>
    <n v="2"/>
    <x v="1"/>
    <x v="1"/>
    <n v="0"/>
    <x v="13"/>
    <x v="4"/>
    <x v="2"/>
    <n v="55"/>
    <n v="58.3"/>
    <n v="110"/>
    <n v="116.6"/>
    <x v="2"/>
    <x v="11"/>
    <x v="1"/>
  </r>
  <r>
    <d v="2021-12-03T00:00:00"/>
    <s v="P0019"/>
    <n v="8"/>
    <x v="1"/>
    <x v="0"/>
    <n v="0"/>
    <x v="40"/>
    <x v="2"/>
    <x v="0"/>
    <n v="150"/>
    <n v="210"/>
    <n v="1200"/>
    <n v="1680"/>
    <x v="2"/>
    <x v="11"/>
    <x v="1"/>
  </r>
  <r>
    <d v="2021-12-05T00:00:00"/>
    <s v="P0004"/>
    <n v="15"/>
    <x v="2"/>
    <x v="1"/>
    <n v="0"/>
    <x v="3"/>
    <x v="3"/>
    <x v="2"/>
    <n v="44"/>
    <n v="48.84"/>
    <n v="660"/>
    <n v="732.6"/>
    <x v="15"/>
    <x v="11"/>
    <x v="1"/>
  </r>
  <r>
    <d v="2021-12-05T00:00:00"/>
    <s v="P0010"/>
    <n v="1"/>
    <x v="2"/>
    <x v="0"/>
    <n v="0"/>
    <x v="20"/>
    <x v="2"/>
    <x v="0"/>
    <n v="148"/>
    <n v="164.28"/>
    <n v="148"/>
    <n v="164.28"/>
    <x v="15"/>
    <x v="11"/>
    <x v="1"/>
  </r>
  <r>
    <d v="2021-12-07T00:00:00"/>
    <s v="P0013"/>
    <n v="8"/>
    <x v="2"/>
    <x v="0"/>
    <n v="0"/>
    <x v="2"/>
    <x v="2"/>
    <x v="1"/>
    <n v="112"/>
    <n v="122.08"/>
    <n v="896"/>
    <n v="976.64"/>
    <x v="20"/>
    <x v="11"/>
    <x v="1"/>
  </r>
  <r>
    <d v="2021-12-08T00:00:00"/>
    <s v="P0044"/>
    <n v="14"/>
    <x v="2"/>
    <x v="0"/>
    <n v="0"/>
    <x v="11"/>
    <x v="1"/>
    <x v="1"/>
    <n v="76"/>
    <n v="82.08"/>
    <n v="1064"/>
    <n v="1149.1199999999999"/>
    <x v="21"/>
    <x v="11"/>
    <x v="1"/>
  </r>
  <r>
    <d v="2021-12-14T00:00:00"/>
    <s v="P0042"/>
    <n v="4"/>
    <x v="2"/>
    <x v="0"/>
    <n v="0"/>
    <x v="10"/>
    <x v="1"/>
    <x v="0"/>
    <n v="120"/>
    <n v="162"/>
    <n v="480"/>
    <n v="648"/>
    <x v="29"/>
    <x v="11"/>
    <x v="1"/>
  </r>
  <r>
    <d v="2021-12-18T00:00:00"/>
    <s v="P0003"/>
    <n v="2"/>
    <x v="2"/>
    <x v="1"/>
    <n v="0"/>
    <x v="6"/>
    <x v="3"/>
    <x v="1"/>
    <n v="71"/>
    <n v="80.94"/>
    <n v="142"/>
    <n v="161.88"/>
    <x v="7"/>
    <x v="11"/>
    <x v="1"/>
  </r>
  <r>
    <d v="2021-12-18T00:00:00"/>
    <s v="P0022"/>
    <n v="8"/>
    <x v="1"/>
    <x v="1"/>
    <n v="0"/>
    <x v="22"/>
    <x v="0"/>
    <x v="0"/>
    <n v="121"/>
    <n v="141.57"/>
    <n v="968"/>
    <n v="1132.56"/>
    <x v="7"/>
    <x v="11"/>
    <x v="1"/>
  </r>
  <r>
    <d v="2021-12-19T00:00:00"/>
    <s v="P0023"/>
    <n v="12"/>
    <x v="2"/>
    <x v="0"/>
    <n v="0"/>
    <x v="12"/>
    <x v="0"/>
    <x v="0"/>
    <n v="141"/>
    <n v="149.46"/>
    <n v="1692"/>
    <n v="1793.52"/>
    <x v="8"/>
    <x v="11"/>
    <x v="1"/>
  </r>
  <r>
    <d v="2021-12-19T00:00:00"/>
    <s v="P0029"/>
    <n v="3"/>
    <x v="0"/>
    <x v="0"/>
    <n v="0"/>
    <x v="19"/>
    <x v="4"/>
    <x v="2"/>
    <n v="47"/>
    <n v="53.11"/>
    <n v="141"/>
    <n v="159.32999999999998"/>
    <x v="8"/>
    <x v="11"/>
    <x v="1"/>
  </r>
  <r>
    <d v="2021-12-19T00:00:00"/>
    <s v="P0011"/>
    <n v="10"/>
    <x v="1"/>
    <x v="0"/>
    <n v="0"/>
    <x v="31"/>
    <x v="2"/>
    <x v="2"/>
    <n v="44"/>
    <n v="48.4"/>
    <n v="440"/>
    <n v="484"/>
    <x v="8"/>
    <x v="11"/>
    <x v="1"/>
  </r>
  <r>
    <d v="2021-12-20T00:00:00"/>
    <s v="P0012"/>
    <n v="14"/>
    <x v="2"/>
    <x v="0"/>
    <n v="0"/>
    <x v="35"/>
    <x v="2"/>
    <x v="1"/>
    <n v="73"/>
    <n v="94.17"/>
    <n v="1022"/>
    <n v="1318.38"/>
    <x v="9"/>
    <x v="11"/>
    <x v="1"/>
  </r>
  <r>
    <d v="2021-12-21T00:00:00"/>
    <s v="P0026"/>
    <n v="10"/>
    <x v="1"/>
    <x v="1"/>
    <n v="0"/>
    <x v="42"/>
    <x v="4"/>
    <x v="3"/>
    <n v="18"/>
    <n v="24.66"/>
    <n v="180"/>
    <n v="246.6"/>
    <x v="10"/>
    <x v="11"/>
    <x v="1"/>
  </r>
  <r>
    <d v="2021-12-24T00:00:00"/>
    <s v="P0042"/>
    <n v="8"/>
    <x v="0"/>
    <x v="1"/>
    <n v="0"/>
    <x v="10"/>
    <x v="1"/>
    <x v="0"/>
    <n v="120"/>
    <n v="162"/>
    <n v="960"/>
    <n v="1296"/>
    <x v="27"/>
    <x v="11"/>
    <x v="1"/>
  </r>
  <r>
    <d v="2021-12-24T00:00:00"/>
    <s v="P0036"/>
    <n v="8"/>
    <x v="0"/>
    <x v="0"/>
    <n v="0"/>
    <x v="43"/>
    <x v="4"/>
    <x v="1"/>
    <n v="90"/>
    <n v="96.3"/>
    <n v="720"/>
    <n v="770.4"/>
    <x v="27"/>
    <x v="11"/>
    <x v="1"/>
  </r>
  <r>
    <d v="2021-12-26T00:00:00"/>
    <s v="P0041"/>
    <n v="14"/>
    <x v="1"/>
    <x v="1"/>
    <n v="0"/>
    <x v="41"/>
    <x v="1"/>
    <x v="0"/>
    <n v="138"/>
    <n v="173.88"/>
    <n v="1932"/>
    <n v="2434.3199999999997"/>
    <x v="12"/>
    <x v="11"/>
    <x v="1"/>
  </r>
  <r>
    <d v="2021-12-27T00:00:00"/>
    <s v="P0029"/>
    <n v="14"/>
    <x v="2"/>
    <x v="1"/>
    <n v="0"/>
    <x v="19"/>
    <x v="4"/>
    <x v="2"/>
    <n v="47"/>
    <n v="53.11"/>
    <n v="658"/>
    <n v="743.54"/>
    <x v="13"/>
    <x v="11"/>
    <x v="1"/>
  </r>
  <r>
    <d v="2021-12-28T00:00:00"/>
    <s v="P0029"/>
    <n v="6"/>
    <x v="2"/>
    <x v="1"/>
    <n v="0"/>
    <x v="19"/>
    <x v="4"/>
    <x v="2"/>
    <n v="47"/>
    <n v="53.11"/>
    <n v="282"/>
    <n v="318.65999999999997"/>
    <x v="14"/>
    <x v="11"/>
    <x v="1"/>
  </r>
  <r>
    <d v="2021-12-30T00:00:00"/>
    <s v="P0010"/>
    <n v="13"/>
    <x v="1"/>
    <x v="0"/>
    <n v="0"/>
    <x v="20"/>
    <x v="2"/>
    <x v="0"/>
    <n v="148"/>
    <n v="164.28"/>
    <n v="1924"/>
    <n v="2135.64"/>
    <x v="24"/>
    <x v="11"/>
    <x v="1"/>
  </r>
  <r>
    <d v="2022-01-01T00:00:00"/>
    <s v="P0022"/>
    <n v="1"/>
    <x v="0"/>
    <x v="1"/>
    <n v="0"/>
    <x v="22"/>
    <x v="0"/>
    <x v="0"/>
    <n v="121"/>
    <n v="141.57"/>
    <n v="121"/>
    <n v="141.57"/>
    <x v="0"/>
    <x v="0"/>
    <x v="2"/>
  </r>
  <r>
    <d v="2022-01-02T00:00:00"/>
    <s v="P0010"/>
    <n v="7"/>
    <x v="2"/>
    <x v="1"/>
    <n v="0"/>
    <x v="20"/>
    <x v="2"/>
    <x v="0"/>
    <n v="148"/>
    <n v="164.28"/>
    <n v="1036"/>
    <n v="1149.96"/>
    <x v="1"/>
    <x v="0"/>
    <x v="2"/>
  </r>
  <r>
    <d v="2022-01-02T00:00:00"/>
    <s v="P0015"/>
    <n v="2"/>
    <x v="1"/>
    <x v="1"/>
    <n v="0"/>
    <x v="27"/>
    <x v="2"/>
    <x v="3"/>
    <n v="12"/>
    <n v="15.719999999999999"/>
    <n v="24"/>
    <n v="31.439999999999998"/>
    <x v="1"/>
    <x v="0"/>
    <x v="2"/>
  </r>
  <r>
    <d v="2022-01-02T00:00:00"/>
    <s v="P0033"/>
    <n v="1"/>
    <x v="2"/>
    <x v="1"/>
    <n v="0"/>
    <x v="38"/>
    <x v="4"/>
    <x v="1"/>
    <n v="95"/>
    <n v="119.7"/>
    <n v="95"/>
    <n v="119.7"/>
    <x v="1"/>
    <x v="0"/>
    <x v="2"/>
  </r>
  <r>
    <d v="2022-01-03T00:00:00"/>
    <s v="P0043"/>
    <n v="9"/>
    <x v="2"/>
    <x v="1"/>
    <n v="0"/>
    <x v="23"/>
    <x v="1"/>
    <x v="1"/>
    <n v="67"/>
    <n v="83.08"/>
    <n v="603"/>
    <n v="747.72"/>
    <x v="2"/>
    <x v="0"/>
    <x v="2"/>
  </r>
  <r>
    <d v="2022-01-04T00:00:00"/>
    <s v="P0012"/>
    <n v="8"/>
    <x v="2"/>
    <x v="0"/>
    <n v="0"/>
    <x v="35"/>
    <x v="2"/>
    <x v="1"/>
    <n v="73"/>
    <n v="94.17"/>
    <n v="584"/>
    <n v="753.36"/>
    <x v="3"/>
    <x v="0"/>
    <x v="2"/>
  </r>
  <r>
    <d v="2022-01-04T00:00:00"/>
    <s v="P0029"/>
    <n v="1"/>
    <x v="1"/>
    <x v="0"/>
    <n v="0"/>
    <x v="19"/>
    <x v="4"/>
    <x v="2"/>
    <n v="47"/>
    <n v="53.11"/>
    <n v="47"/>
    <n v="53.11"/>
    <x v="3"/>
    <x v="0"/>
    <x v="2"/>
  </r>
  <r>
    <d v="2022-01-09T00:00:00"/>
    <s v="P0032"/>
    <n v="12"/>
    <x v="2"/>
    <x v="0"/>
    <n v="0"/>
    <x v="18"/>
    <x v="4"/>
    <x v="1"/>
    <n v="89"/>
    <n v="117.48"/>
    <n v="1068"/>
    <n v="1409.76"/>
    <x v="4"/>
    <x v="0"/>
    <x v="2"/>
  </r>
  <r>
    <d v="2022-01-10T00:00:00"/>
    <s v="P0034"/>
    <n v="14"/>
    <x v="1"/>
    <x v="0"/>
    <n v="0"/>
    <x v="13"/>
    <x v="4"/>
    <x v="2"/>
    <n v="55"/>
    <n v="58.3"/>
    <n v="770"/>
    <n v="816.19999999999993"/>
    <x v="26"/>
    <x v="0"/>
    <x v="2"/>
  </r>
  <r>
    <d v="2022-01-11T00:00:00"/>
    <s v="P0032"/>
    <n v="2"/>
    <x v="2"/>
    <x v="0"/>
    <n v="0"/>
    <x v="18"/>
    <x v="4"/>
    <x v="1"/>
    <n v="89"/>
    <n v="117.48"/>
    <n v="178"/>
    <n v="234.96"/>
    <x v="5"/>
    <x v="0"/>
    <x v="2"/>
  </r>
  <r>
    <d v="2022-01-13T00:00:00"/>
    <s v="P0019"/>
    <n v="6"/>
    <x v="1"/>
    <x v="0"/>
    <n v="0"/>
    <x v="40"/>
    <x v="2"/>
    <x v="0"/>
    <n v="150"/>
    <n v="210"/>
    <n v="900"/>
    <n v="1260"/>
    <x v="22"/>
    <x v="0"/>
    <x v="2"/>
  </r>
  <r>
    <d v="2022-01-14T00:00:00"/>
    <s v="P0011"/>
    <n v="14"/>
    <x v="2"/>
    <x v="0"/>
    <n v="0"/>
    <x v="31"/>
    <x v="2"/>
    <x v="2"/>
    <n v="44"/>
    <n v="48.4"/>
    <n v="616"/>
    <n v="677.6"/>
    <x v="29"/>
    <x v="0"/>
    <x v="2"/>
  </r>
  <r>
    <d v="2022-01-15T00:00:00"/>
    <s v="P0022"/>
    <n v="10"/>
    <x v="2"/>
    <x v="1"/>
    <n v="0"/>
    <x v="22"/>
    <x v="0"/>
    <x v="0"/>
    <n v="121"/>
    <n v="141.57"/>
    <n v="1210"/>
    <n v="1415.6999999999998"/>
    <x v="17"/>
    <x v="0"/>
    <x v="2"/>
  </r>
  <r>
    <d v="2022-01-16T00:00:00"/>
    <s v="P0014"/>
    <n v="11"/>
    <x v="1"/>
    <x v="1"/>
    <n v="0"/>
    <x v="9"/>
    <x v="2"/>
    <x v="1"/>
    <n v="112"/>
    <n v="146.72"/>
    <n v="1232"/>
    <n v="1613.92"/>
    <x v="23"/>
    <x v="0"/>
    <x v="2"/>
  </r>
  <r>
    <d v="2022-01-17T00:00:00"/>
    <s v="P0040"/>
    <n v="4"/>
    <x v="1"/>
    <x v="0"/>
    <n v="0"/>
    <x v="17"/>
    <x v="1"/>
    <x v="1"/>
    <n v="90"/>
    <n v="115.2"/>
    <n v="360"/>
    <n v="460.8"/>
    <x v="30"/>
    <x v="0"/>
    <x v="2"/>
  </r>
  <r>
    <d v="2022-01-18T00:00:00"/>
    <s v="P0008"/>
    <n v="9"/>
    <x v="0"/>
    <x v="1"/>
    <n v="0"/>
    <x v="25"/>
    <x v="3"/>
    <x v="1"/>
    <n v="83"/>
    <n v="94.62"/>
    <n v="747"/>
    <n v="851.58"/>
    <x v="7"/>
    <x v="0"/>
    <x v="2"/>
  </r>
  <r>
    <d v="2022-01-20T00:00:00"/>
    <s v="P0021"/>
    <n v="2"/>
    <x v="2"/>
    <x v="1"/>
    <n v="0"/>
    <x v="32"/>
    <x v="0"/>
    <x v="0"/>
    <n v="126"/>
    <n v="162.54"/>
    <n v="252"/>
    <n v="325.08"/>
    <x v="9"/>
    <x v="0"/>
    <x v="2"/>
  </r>
  <r>
    <d v="2022-01-20T00:00:00"/>
    <s v="P0014"/>
    <n v="7"/>
    <x v="1"/>
    <x v="0"/>
    <n v="0"/>
    <x v="9"/>
    <x v="2"/>
    <x v="1"/>
    <n v="112"/>
    <n v="146.72"/>
    <n v="784"/>
    <n v="1027.04"/>
    <x v="9"/>
    <x v="0"/>
    <x v="2"/>
  </r>
  <r>
    <d v="2022-01-22T00:00:00"/>
    <s v="P0001"/>
    <n v="6"/>
    <x v="1"/>
    <x v="1"/>
    <n v="0"/>
    <x v="16"/>
    <x v="3"/>
    <x v="1"/>
    <n v="98"/>
    <n v="103.88"/>
    <n v="588"/>
    <n v="623.28"/>
    <x v="18"/>
    <x v="0"/>
    <x v="2"/>
  </r>
  <r>
    <d v="2022-01-23T00:00:00"/>
    <s v="P0002"/>
    <n v="5"/>
    <x v="0"/>
    <x v="1"/>
    <n v="0"/>
    <x v="29"/>
    <x v="3"/>
    <x v="1"/>
    <n v="105"/>
    <n v="142.80000000000001"/>
    <n v="525"/>
    <n v="714"/>
    <x v="19"/>
    <x v="0"/>
    <x v="2"/>
  </r>
  <r>
    <d v="2022-01-23T00:00:00"/>
    <s v="P0042"/>
    <n v="8"/>
    <x v="2"/>
    <x v="0"/>
    <n v="0"/>
    <x v="10"/>
    <x v="1"/>
    <x v="0"/>
    <n v="120"/>
    <n v="162"/>
    <n v="960"/>
    <n v="1296"/>
    <x v="19"/>
    <x v="0"/>
    <x v="2"/>
  </r>
  <r>
    <d v="2022-01-24T00:00:00"/>
    <s v="P0030"/>
    <n v="15"/>
    <x v="1"/>
    <x v="0"/>
    <n v="0"/>
    <x v="28"/>
    <x v="4"/>
    <x v="0"/>
    <n v="148"/>
    <n v="201.28"/>
    <n v="2220"/>
    <n v="3019.2"/>
    <x v="27"/>
    <x v="0"/>
    <x v="2"/>
  </r>
  <r>
    <d v="2022-01-25T00:00:00"/>
    <s v="P0017"/>
    <n v="14"/>
    <x v="2"/>
    <x v="1"/>
    <n v="0"/>
    <x v="39"/>
    <x v="2"/>
    <x v="0"/>
    <n v="134"/>
    <n v="156.78"/>
    <n v="1876"/>
    <n v="2194.92"/>
    <x v="11"/>
    <x v="0"/>
    <x v="2"/>
  </r>
  <r>
    <d v="2022-01-28T00:00:00"/>
    <s v="P0016"/>
    <n v="11"/>
    <x v="2"/>
    <x v="0"/>
    <n v="0"/>
    <x v="21"/>
    <x v="2"/>
    <x v="3"/>
    <n v="13"/>
    <n v="16.64"/>
    <n v="143"/>
    <n v="183.04000000000002"/>
    <x v="14"/>
    <x v="0"/>
    <x v="2"/>
  </r>
  <r>
    <d v="2022-01-31T00:00:00"/>
    <s v="P0023"/>
    <n v="6"/>
    <x v="1"/>
    <x v="1"/>
    <n v="0"/>
    <x v="12"/>
    <x v="0"/>
    <x v="0"/>
    <n v="141"/>
    <n v="149.46"/>
    <n v="846"/>
    <n v="896.76"/>
    <x v="25"/>
    <x v="0"/>
    <x v="2"/>
  </r>
  <r>
    <d v="2022-01-31T00:00:00"/>
    <s v="P0041"/>
    <n v="9"/>
    <x v="2"/>
    <x v="1"/>
    <n v="0"/>
    <x v="41"/>
    <x v="1"/>
    <x v="0"/>
    <n v="138"/>
    <n v="173.88"/>
    <n v="1242"/>
    <n v="1564.92"/>
    <x v="25"/>
    <x v="0"/>
    <x v="2"/>
  </r>
  <r>
    <d v="2022-02-01T00:00:00"/>
    <s v="P0005"/>
    <n v="9"/>
    <x v="2"/>
    <x v="1"/>
    <n v="0"/>
    <x v="24"/>
    <x v="3"/>
    <x v="0"/>
    <n v="133"/>
    <n v="155.61000000000001"/>
    <n v="1197"/>
    <n v="1400.4900000000002"/>
    <x v="0"/>
    <x v="1"/>
    <x v="2"/>
  </r>
  <r>
    <d v="2022-02-03T00:00:00"/>
    <s v="P0014"/>
    <n v="8"/>
    <x v="2"/>
    <x v="0"/>
    <n v="0"/>
    <x v="9"/>
    <x v="2"/>
    <x v="1"/>
    <n v="112"/>
    <n v="146.72"/>
    <n v="896"/>
    <n v="1173.76"/>
    <x v="2"/>
    <x v="1"/>
    <x v="2"/>
  </r>
  <r>
    <d v="2022-02-05T00:00:00"/>
    <s v="P0018"/>
    <n v="6"/>
    <x v="2"/>
    <x v="1"/>
    <n v="0"/>
    <x v="30"/>
    <x v="2"/>
    <x v="3"/>
    <n v="37"/>
    <n v="49.21"/>
    <n v="222"/>
    <n v="295.26"/>
    <x v="15"/>
    <x v="1"/>
    <x v="2"/>
  </r>
  <r>
    <d v="2022-02-06T00:00:00"/>
    <s v="P0002"/>
    <n v="6"/>
    <x v="2"/>
    <x v="1"/>
    <n v="0"/>
    <x v="29"/>
    <x v="3"/>
    <x v="1"/>
    <n v="105"/>
    <n v="142.80000000000001"/>
    <n v="630"/>
    <n v="856.80000000000007"/>
    <x v="16"/>
    <x v="1"/>
    <x v="2"/>
  </r>
  <r>
    <d v="2022-02-08T00:00:00"/>
    <s v="P0005"/>
    <n v="11"/>
    <x v="1"/>
    <x v="1"/>
    <n v="0"/>
    <x v="24"/>
    <x v="3"/>
    <x v="0"/>
    <n v="133"/>
    <n v="155.61000000000001"/>
    <n v="1463"/>
    <n v="1711.71"/>
    <x v="21"/>
    <x v="1"/>
    <x v="2"/>
  </r>
  <r>
    <d v="2022-02-08T00:00:00"/>
    <s v="P0004"/>
    <n v="3"/>
    <x v="1"/>
    <x v="1"/>
    <n v="0"/>
    <x v="3"/>
    <x v="3"/>
    <x v="2"/>
    <n v="44"/>
    <n v="48.84"/>
    <n v="132"/>
    <n v="146.52000000000001"/>
    <x v="21"/>
    <x v="1"/>
    <x v="2"/>
  </r>
  <r>
    <d v="2022-02-09T00:00:00"/>
    <s v="P0032"/>
    <n v="14"/>
    <x v="1"/>
    <x v="0"/>
    <n v="0"/>
    <x v="18"/>
    <x v="4"/>
    <x v="1"/>
    <n v="89"/>
    <n v="117.48"/>
    <n v="1246"/>
    <n v="1644.72"/>
    <x v="4"/>
    <x v="1"/>
    <x v="2"/>
  </r>
  <r>
    <d v="2022-02-12T00:00:00"/>
    <s v="P0010"/>
    <n v="13"/>
    <x v="2"/>
    <x v="1"/>
    <n v="0"/>
    <x v="20"/>
    <x v="2"/>
    <x v="0"/>
    <n v="148"/>
    <n v="164.28"/>
    <n v="1924"/>
    <n v="2135.64"/>
    <x v="6"/>
    <x v="1"/>
    <x v="2"/>
  </r>
  <r>
    <d v="2022-02-14T00:00:00"/>
    <s v="P0026"/>
    <n v="8"/>
    <x v="1"/>
    <x v="1"/>
    <n v="0"/>
    <x v="42"/>
    <x v="4"/>
    <x v="3"/>
    <n v="18"/>
    <n v="24.66"/>
    <n v="144"/>
    <n v="197.28"/>
    <x v="29"/>
    <x v="1"/>
    <x v="2"/>
  </r>
  <r>
    <d v="2022-02-14T00:00:00"/>
    <s v="P0028"/>
    <n v="3"/>
    <x v="2"/>
    <x v="1"/>
    <n v="0"/>
    <x v="33"/>
    <x v="4"/>
    <x v="3"/>
    <n v="37"/>
    <n v="41.81"/>
    <n v="111"/>
    <n v="125.43"/>
    <x v="29"/>
    <x v="1"/>
    <x v="2"/>
  </r>
  <r>
    <d v="2022-02-16T00:00:00"/>
    <s v="P0032"/>
    <n v="1"/>
    <x v="1"/>
    <x v="1"/>
    <n v="0"/>
    <x v="18"/>
    <x v="4"/>
    <x v="1"/>
    <n v="89"/>
    <n v="117.48"/>
    <n v="89"/>
    <n v="117.48"/>
    <x v="23"/>
    <x v="1"/>
    <x v="2"/>
  </r>
  <r>
    <d v="2022-02-19T00:00:00"/>
    <s v="P0002"/>
    <n v="13"/>
    <x v="1"/>
    <x v="1"/>
    <n v="0"/>
    <x v="29"/>
    <x v="3"/>
    <x v="1"/>
    <n v="105"/>
    <n v="142.80000000000001"/>
    <n v="1365"/>
    <n v="1856.4"/>
    <x v="8"/>
    <x v="1"/>
    <x v="2"/>
  </r>
  <r>
    <d v="2022-02-20T00:00:00"/>
    <s v="P0012"/>
    <n v="6"/>
    <x v="2"/>
    <x v="1"/>
    <n v="0"/>
    <x v="35"/>
    <x v="2"/>
    <x v="1"/>
    <n v="73"/>
    <n v="94.17"/>
    <n v="438"/>
    <n v="565.02"/>
    <x v="9"/>
    <x v="1"/>
    <x v="2"/>
  </r>
  <r>
    <d v="2022-02-23T00:00:00"/>
    <s v="P0013"/>
    <n v="6"/>
    <x v="1"/>
    <x v="0"/>
    <n v="0"/>
    <x v="2"/>
    <x v="2"/>
    <x v="1"/>
    <n v="112"/>
    <n v="122.08"/>
    <n v="672"/>
    <n v="732.48"/>
    <x v="19"/>
    <x v="1"/>
    <x v="2"/>
  </r>
  <r>
    <d v="2022-02-23T00:00:00"/>
    <s v="P0016"/>
    <n v="15"/>
    <x v="1"/>
    <x v="1"/>
    <n v="0"/>
    <x v="21"/>
    <x v="2"/>
    <x v="3"/>
    <n v="13"/>
    <n v="16.64"/>
    <n v="195"/>
    <n v="249.60000000000002"/>
    <x v="19"/>
    <x v="1"/>
    <x v="2"/>
  </r>
  <r>
    <d v="2022-02-23T00:00:00"/>
    <s v="P0036"/>
    <n v="8"/>
    <x v="2"/>
    <x v="0"/>
    <n v="0"/>
    <x v="43"/>
    <x v="4"/>
    <x v="1"/>
    <n v="90"/>
    <n v="96.3"/>
    <n v="720"/>
    <n v="770.4"/>
    <x v="19"/>
    <x v="1"/>
    <x v="2"/>
  </r>
  <r>
    <d v="2022-02-27T00:00:00"/>
    <s v="P0012"/>
    <n v="7"/>
    <x v="2"/>
    <x v="1"/>
    <n v="0"/>
    <x v="35"/>
    <x v="2"/>
    <x v="1"/>
    <n v="73"/>
    <n v="94.17"/>
    <n v="511"/>
    <n v="659.19"/>
    <x v="13"/>
    <x v="1"/>
    <x v="2"/>
  </r>
  <r>
    <d v="2022-02-27T00:00:00"/>
    <s v="P0005"/>
    <n v="15"/>
    <x v="2"/>
    <x v="0"/>
    <n v="0"/>
    <x v="24"/>
    <x v="3"/>
    <x v="0"/>
    <n v="133"/>
    <n v="155.61000000000001"/>
    <n v="1995"/>
    <n v="2334.15"/>
    <x v="13"/>
    <x v="1"/>
    <x v="2"/>
  </r>
  <r>
    <d v="2022-02-28T00:00:00"/>
    <s v="P0037"/>
    <n v="15"/>
    <x v="2"/>
    <x v="1"/>
    <n v="0"/>
    <x v="8"/>
    <x v="1"/>
    <x v="1"/>
    <n v="67"/>
    <n v="85.76"/>
    <n v="1005"/>
    <n v="1286.4000000000001"/>
    <x v="14"/>
    <x v="1"/>
    <x v="2"/>
  </r>
  <r>
    <d v="2022-03-04T00:00:00"/>
    <s v="P0026"/>
    <n v="13"/>
    <x v="0"/>
    <x v="0"/>
    <n v="0"/>
    <x v="42"/>
    <x v="4"/>
    <x v="3"/>
    <n v="18"/>
    <n v="24.66"/>
    <n v="234"/>
    <n v="320.58"/>
    <x v="3"/>
    <x v="2"/>
    <x v="2"/>
  </r>
  <r>
    <d v="2022-03-06T00:00:00"/>
    <s v="P0004"/>
    <n v="2"/>
    <x v="2"/>
    <x v="1"/>
    <n v="0"/>
    <x v="3"/>
    <x v="3"/>
    <x v="2"/>
    <n v="44"/>
    <n v="48.84"/>
    <n v="88"/>
    <n v="97.68"/>
    <x v="16"/>
    <x v="2"/>
    <x v="2"/>
  </r>
  <r>
    <d v="2022-03-07T00:00:00"/>
    <s v="P0003"/>
    <n v="1"/>
    <x v="2"/>
    <x v="1"/>
    <n v="0"/>
    <x v="6"/>
    <x v="3"/>
    <x v="1"/>
    <n v="71"/>
    <n v="80.94"/>
    <n v="71"/>
    <n v="80.94"/>
    <x v="20"/>
    <x v="2"/>
    <x v="2"/>
  </r>
  <r>
    <d v="2022-03-08T00:00:00"/>
    <s v="P0044"/>
    <n v="6"/>
    <x v="2"/>
    <x v="0"/>
    <n v="0"/>
    <x v="11"/>
    <x v="1"/>
    <x v="1"/>
    <n v="76"/>
    <n v="82.08"/>
    <n v="456"/>
    <n v="492.48"/>
    <x v="21"/>
    <x v="2"/>
    <x v="2"/>
  </r>
  <r>
    <d v="2022-03-09T00:00:00"/>
    <s v="P0030"/>
    <n v="3"/>
    <x v="2"/>
    <x v="0"/>
    <n v="0"/>
    <x v="28"/>
    <x v="4"/>
    <x v="0"/>
    <n v="148"/>
    <n v="201.28"/>
    <n v="444"/>
    <n v="603.84"/>
    <x v="4"/>
    <x v="2"/>
    <x v="2"/>
  </r>
  <r>
    <d v="2022-03-09T00:00:00"/>
    <s v="P0004"/>
    <n v="11"/>
    <x v="1"/>
    <x v="1"/>
    <n v="0"/>
    <x v="3"/>
    <x v="3"/>
    <x v="2"/>
    <n v="44"/>
    <n v="48.84"/>
    <n v="484"/>
    <n v="537.24"/>
    <x v="4"/>
    <x v="2"/>
    <x v="2"/>
  </r>
  <r>
    <d v="2022-03-10T00:00:00"/>
    <s v="P0033"/>
    <n v="12"/>
    <x v="0"/>
    <x v="0"/>
    <n v="0"/>
    <x v="38"/>
    <x v="4"/>
    <x v="1"/>
    <n v="95"/>
    <n v="119.7"/>
    <n v="1140"/>
    <n v="1436.4"/>
    <x v="26"/>
    <x v="2"/>
    <x v="2"/>
  </r>
  <r>
    <d v="2022-03-14T00:00:00"/>
    <s v="P0016"/>
    <n v="2"/>
    <x v="2"/>
    <x v="1"/>
    <n v="0"/>
    <x v="21"/>
    <x v="2"/>
    <x v="3"/>
    <n v="13"/>
    <n v="16.64"/>
    <n v="26"/>
    <n v="33.28"/>
    <x v="29"/>
    <x v="2"/>
    <x v="2"/>
  </r>
  <r>
    <d v="2022-03-14T00:00:00"/>
    <s v="P0026"/>
    <n v="13"/>
    <x v="2"/>
    <x v="0"/>
    <n v="0"/>
    <x v="42"/>
    <x v="4"/>
    <x v="3"/>
    <n v="18"/>
    <n v="24.66"/>
    <n v="234"/>
    <n v="320.58"/>
    <x v="29"/>
    <x v="2"/>
    <x v="2"/>
  </r>
  <r>
    <d v="2022-03-18T00:00:00"/>
    <s v="P0019"/>
    <n v="2"/>
    <x v="1"/>
    <x v="1"/>
    <n v="0"/>
    <x v="40"/>
    <x v="2"/>
    <x v="0"/>
    <n v="150"/>
    <n v="210"/>
    <n v="300"/>
    <n v="420"/>
    <x v="7"/>
    <x v="2"/>
    <x v="2"/>
  </r>
  <r>
    <d v="2022-03-18T00:00:00"/>
    <s v="P0027"/>
    <n v="10"/>
    <x v="2"/>
    <x v="1"/>
    <n v="0"/>
    <x v="26"/>
    <x v="4"/>
    <x v="2"/>
    <n v="48"/>
    <n v="57.120000000000005"/>
    <n v="480"/>
    <n v="571.20000000000005"/>
    <x v="7"/>
    <x v="2"/>
    <x v="2"/>
  </r>
  <r>
    <d v="2022-03-19T00:00:00"/>
    <s v="P0041"/>
    <n v="6"/>
    <x v="0"/>
    <x v="1"/>
    <n v="0"/>
    <x v="41"/>
    <x v="1"/>
    <x v="0"/>
    <n v="138"/>
    <n v="173.88"/>
    <n v="828"/>
    <n v="1043.28"/>
    <x v="8"/>
    <x v="2"/>
    <x v="2"/>
  </r>
  <r>
    <d v="2022-03-23T00:00:00"/>
    <s v="P0032"/>
    <n v="9"/>
    <x v="2"/>
    <x v="1"/>
    <n v="0"/>
    <x v="18"/>
    <x v="4"/>
    <x v="1"/>
    <n v="89"/>
    <n v="117.48"/>
    <n v="801"/>
    <n v="1057.32"/>
    <x v="19"/>
    <x v="2"/>
    <x v="2"/>
  </r>
  <r>
    <d v="2022-03-25T00:00:00"/>
    <s v="P0001"/>
    <n v="2"/>
    <x v="0"/>
    <x v="0"/>
    <n v="0"/>
    <x v="16"/>
    <x v="3"/>
    <x v="1"/>
    <n v="98"/>
    <n v="103.88"/>
    <n v="196"/>
    <n v="207.76"/>
    <x v="11"/>
    <x v="2"/>
    <x v="2"/>
  </r>
  <r>
    <d v="2022-03-25T00:00:00"/>
    <s v="P0030"/>
    <n v="11"/>
    <x v="2"/>
    <x v="0"/>
    <n v="0"/>
    <x v="28"/>
    <x v="4"/>
    <x v="0"/>
    <n v="148"/>
    <n v="201.28"/>
    <n v="1628"/>
    <n v="2214.08"/>
    <x v="11"/>
    <x v="2"/>
    <x v="2"/>
  </r>
  <r>
    <d v="2022-03-29T00:00:00"/>
    <s v="P0032"/>
    <n v="12"/>
    <x v="1"/>
    <x v="0"/>
    <n v="0"/>
    <x v="18"/>
    <x v="4"/>
    <x v="1"/>
    <n v="89"/>
    <n v="117.48"/>
    <n v="1068"/>
    <n v="1409.76"/>
    <x v="28"/>
    <x v="2"/>
    <x v="2"/>
  </r>
  <r>
    <d v="2022-03-30T00:00:00"/>
    <s v="P0001"/>
    <n v="13"/>
    <x v="1"/>
    <x v="1"/>
    <n v="0"/>
    <x v="16"/>
    <x v="3"/>
    <x v="1"/>
    <n v="98"/>
    <n v="103.88"/>
    <n v="1274"/>
    <n v="1350.44"/>
    <x v="24"/>
    <x v="2"/>
    <x v="2"/>
  </r>
  <r>
    <d v="2022-04-01T00:00:00"/>
    <s v="P0002"/>
    <n v="2"/>
    <x v="1"/>
    <x v="1"/>
    <n v="0"/>
    <x v="29"/>
    <x v="3"/>
    <x v="1"/>
    <n v="105"/>
    <n v="142.80000000000001"/>
    <n v="210"/>
    <n v="285.60000000000002"/>
    <x v="0"/>
    <x v="3"/>
    <x v="2"/>
  </r>
  <r>
    <d v="2022-04-02T00:00:00"/>
    <s v="P0002"/>
    <n v="3"/>
    <x v="2"/>
    <x v="1"/>
    <n v="0"/>
    <x v="29"/>
    <x v="3"/>
    <x v="1"/>
    <n v="105"/>
    <n v="142.80000000000001"/>
    <n v="315"/>
    <n v="428.40000000000003"/>
    <x v="1"/>
    <x v="3"/>
    <x v="2"/>
  </r>
  <r>
    <d v="2022-04-06T00:00:00"/>
    <s v="P0040"/>
    <n v="2"/>
    <x v="0"/>
    <x v="1"/>
    <n v="0"/>
    <x v="17"/>
    <x v="1"/>
    <x v="1"/>
    <n v="90"/>
    <n v="115.2"/>
    <n v="180"/>
    <n v="230.4"/>
    <x v="16"/>
    <x v="3"/>
    <x v="2"/>
  </r>
  <r>
    <d v="2022-04-07T00:00:00"/>
    <s v="P0026"/>
    <n v="7"/>
    <x v="2"/>
    <x v="0"/>
    <n v="0"/>
    <x v="42"/>
    <x v="4"/>
    <x v="3"/>
    <n v="18"/>
    <n v="24.66"/>
    <n v="126"/>
    <n v="172.62"/>
    <x v="20"/>
    <x v="3"/>
    <x v="2"/>
  </r>
  <r>
    <d v="2022-04-09T00:00:00"/>
    <s v="P0039"/>
    <n v="12"/>
    <x v="0"/>
    <x v="1"/>
    <n v="0"/>
    <x v="34"/>
    <x v="1"/>
    <x v="3"/>
    <n v="37"/>
    <n v="42.55"/>
    <n v="444"/>
    <n v="510.59999999999997"/>
    <x v="4"/>
    <x v="3"/>
    <x v="2"/>
  </r>
  <r>
    <d v="2022-04-09T00:00:00"/>
    <s v="P0002"/>
    <n v="9"/>
    <x v="1"/>
    <x v="0"/>
    <n v="0"/>
    <x v="29"/>
    <x v="3"/>
    <x v="1"/>
    <n v="105"/>
    <n v="142.80000000000001"/>
    <n v="945"/>
    <n v="1285.2"/>
    <x v="4"/>
    <x v="3"/>
    <x v="2"/>
  </r>
  <r>
    <d v="2022-04-13T00:00:00"/>
    <s v="P0016"/>
    <n v="14"/>
    <x v="0"/>
    <x v="0"/>
    <n v="0"/>
    <x v="21"/>
    <x v="2"/>
    <x v="3"/>
    <n v="13"/>
    <n v="16.64"/>
    <n v="182"/>
    <n v="232.96"/>
    <x v="22"/>
    <x v="3"/>
    <x v="2"/>
  </r>
  <r>
    <d v="2022-04-18T00:00:00"/>
    <s v="P0041"/>
    <n v="9"/>
    <x v="2"/>
    <x v="1"/>
    <n v="0"/>
    <x v="41"/>
    <x v="1"/>
    <x v="0"/>
    <n v="138"/>
    <n v="173.88"/>
    <n v="1242"/>
    <n v="1564.92"/>
    <x v="7"/>
    <x v="3"/>
    <x v="2"/>
  </r>
  <r>
    <d v="2022-04-20T00:00:00"/>
    <s v="P0018"/>
    <n v="2"/>
    <x v="0"/>
    <x v="0"/>
    <n v="0"/>
    <x v="30"/>
    <x v="2"/>
    <x v="3"/>
    <n v="37"/>
    <n v="49.21"/>
    <n v="74"/>
    <n v="98.42"/>
    <x v="9"/>
    <x v="3"/>
    <x v="2"/>
  </r>
  <r>
    <d v="2022-04-20T00:00:00"/>
    <s v="P0012"/>
    <n v="4"/>
    <x v="2"/>
    <x v="0"/>
    <n v="0"/>
    <x v="35"/>
    <x v="2"/>
    <x v="1"/>
    <n v="73"/>
    <n v="94.17"/>
    <n v="292"/>
    <n v="376.68"/>
    <x v="9"/>
    <x v="3"/>
    <x v="2"/>
  </r>
  <r>
    <d v="2022-04-21T00:00:00"/>
    <s v="P0030"/>
    <n v="2"/>
    <x v="2"/>
    <x v="1"/>
    <n v="0"/>
    <x v="28"/>
    <x v="4"/>
    <x v="0"/>
    <n v="148"/>
    <n v="201.28"/>
    <n v="296"/>
    <n v="402.56"/>
    <x v="10"/>
    <x v="3"/>
    <x v="2"/>
  </r>
  <r>
    <d v="2022-04-21T00:00:00"/>
    <s v="P0026"/>
    <n v="14"/>
    <x v="1"/>
    <x v="0"/>
    <n v="0"/>
    <x v="42"/>
    <x v="4"/>
    <x v="3"/>
    <n v="18"/>
    <n v="24.66"/>
    <n v="252"/>
    <n v="345.24"/>
    <x v="10"/>
    <x v="3"/>
    <x v="2"/>
  </r>
  <r>
    <d v="2022-04-23T00:00:00"/>
    <s v="P0044"/>
    <n v="15"/>
    <x v="1"/>
    <x v="0"/>
    <n v="0"/>
    <x v="11"/>
    <x v="1"/>
    <x v="1"/>
    <n v="76"/>
    <n v="82.08"/>
    <n v="1140"/>
    <n v="1231.2"/>
    <x v="19"/>
    <x v="3"/>
    <x v="2"/>
  </r>
  <r>
    <d v="2022-04-24T00:00:00"/>
    <s v="P0034"/>
    <n v="4"/>
    <x v="2"/>
    <x v="0"/>
    <n v="0"/>
    <x v="13"/>
    <x v="4"/>
    <x v="2"/>
    <n v="55"/>
    <n v="58.3"/>
    <n v="220"/>
    <n v="233.2"/>
    <x v="27"/>
    <x v="3"/>
    <x v="2"/>
  </r>
  <r>
    <d v="2022-04-25T00:00:00"/>
    <s v="P0004"/>
    <n v="9"/>
    <x v="2"/>
    <x v="1"/>
    <n v="0"/>
    <x v="3"/>
    <x v="3"/>
    <x v="2"/>
    <n v="44"/>
    <n v="48.84"/>
    <n v="396"/>
    <n v="439.56000000000006"/>
    <x v="11"/>
    <x v="3"/>
    <x v="2"/>
  </r>
  <r>
    <d v="2022-04-25T00:00:00"/>
    <s v="P0003"/>
    <n v="8"/>
    <x v="1"/>
    <x v="0"/>
    <n v="0"/>
    <x v="6"/>
    <x v="3"/>
    <x v="1"/>
    <n v="71"/>
    <n v="80.94"/>
    <n v="568"/>
    <n v="647.52"/>
    <x v="11"/>
    <x v="3"/>
    <x v="2"/>
  </r>
  <r>
    <d v="2022-04-26T00:00:00"/>
    <s v="P0027"/>
    <n v="2"/>
    <x v="2"/>
    <x v="1"/>
    <n v="0"/>
    <x v="26"/>
    <x v="4"/>
    <x v="2"/>
    <n v="48"/>
    <n v="57.120000000000005"/>
    <n v="96"/>
    <n v="114.24000000000001"/>
    <x v="12"/>
    <x v="3"/>
    <x v="2"/>
  </r>
  <r>
    <d v="2022-04-28T00:00:00"/>
    <s v="P0014"/>
    <n v="14"/>
    <x v="2"/>
    <x v="1"/>
    <n v="0"/>
    <x v="9"/>
    <x v="2"/>
    <x v="1"/>
    <n v="112"/>
    <n v="146.72"/>
    <n v="1568"/>
    <n v="2054.08"/>
    <x v="14"/>
    <x v="3"/>
    <x v="2"/>
  </r>
  <r>
    <d v="2022-04-30T00:00:00"/>
    <s v="P0016"/>
    <n v="13"/>
    <x v="1"/>
    <x v="0"/>
    <n v="0"/>
    <x v="21"/>
    <x v="2"/>
    <x v="3"/>
    <n v="13"/>
    <n v="16.64"/>
    <n v="169"/>
    <n v="216.32"/>
    <x v="24"/>
    <x v="3"/>
    <x v="2"/>
  </r>
  <r>
    <d v="2022-04-30T00:00:00"/>
    <s v="P0027"/>
    <n v="8"/>
    <x v="2"/>
    <x v="0"/>
    <n v="0"/>
    <x v="26"/>
    <x v="4"/>
    <x v="2"/>
    <n v="48"/>
    <n v="57.120000000000005"/>
    <n v="384"/>
    <n v="456.96000000000004"/>
    <x v="24"/>
    <x v="3"/>
    <x v="2"/>
  </r>
  <r>
    <d v="2022-05-01T00:00:00"/>
    <s v="P0034"/>
    <n v="9"/>
    <x v="0"/>
    <x v="0"/>
    <n v="0"/>
    <x v="13"/>
    <x v="4"/>
    <x v="2"/>
    <n v="55"/>
    <n v="58.3"/>
    <n v="495"/>
    <n v="524.69999999999993"/>
    <x v="0"/>
    <x v="4"/>
    <x v="2"/>
  </r>
  <r>
    <d v="2022-05-01T00:00:00"/>
    <s v="P0033"/>
    <n v="6"/>
    <x v="1"/>
    <x v="0"/>
    <n v="0"/>
    <x v="38"/>
    <x v="4"/>
    <x v="1"/>
    <n v="95"/>
    <n v="119.7"/>
    <n v="570"/>
    <n v="718.2"/>
    <x v="0"/>
    <x v="4"/>
    <x v="2"/>
  </r>
  <r>
    <d v="2022-05-02T00:00:00"/>
    <s v="P0013"/>
    <n v="4"/>
    <x v="1"/>
    <x v="1"/>
    <n v="0"/>
    <x v="2"/>
    <x v="2"/>
    <x v="1"/>
    <n v="112"/>
    <n v="122.08"/>
    <n v="448"/>
    <n v="488.32"/>
    <x v="1"/>
    <x v="4"/>
    <x v="2"/>
  </r>
  <r>
    <d v="2022-05-04T00:00:00"/>
    <s v="P0020"/>
    <n v="10"/>
    <x v="2"/>
    <x v="0"/>
    <n v="0"/>
    <x v="14"/>
    <x v="0"/>
    <x v="2"/>
    <n v="61"/>
    <n v="76.25"/>
    <n v="610"/>
    <n v="762.5"/>
    <x v="3"/>
    <x v="4"/>
    <x v="2"/>
  </r>
  <r>
    <d v="2022-05-06T00:00:00"/>
    <s v="P0034"/>
    <n v="7"/>
    <x v="2"/>
    <x v="0"/>
    <n v="0"/>
    <x v="13"/>
    <x v="4"/>
    <x v="2"/>
    <n v="55"/>
    <n v="58.3"/>
    <n v="385"/>
    <n v="408.09999999999997"/>
    <x v="16"/>
    <x v="4"/>
    <x v="2"/>
  </r>
  <r>
    <d v="2022-05-07T00:00:00"/>
    <s v="P0015"/>
    <n v="4"/>
    <x v="1"/>
    <x v="1"/>
    <n v="0"/>
    <x v="27"/>
    <x v="2"/>
    <x v="3"/>
    <n v="12"/>
    <n v="15.719999999999999"/>
    <n v="48"/>
    <n v="62.879999999999995"/>
    <x v="20"/>
    <x v="4"/>
    <x v="2"/>
  </r>
  <r>
    <d v="2022-05-07T00:00:00"/>
    <s v="P0027"/>
    <n v="1"/>
    <x v="1"/>
    <x v="0"/>
    <n v="0"/>
    <x v="26"/>
    <x v="4"/>
    <x v="2"/>
    <n v="48"/>
    <n v="57.120000000000005"/>
    <n v="48"/>
    <n v="57.120000000000005"/>
    <x v="20"/>
    <x v="4"/>
    <x v="2"/>
  </r>
  <r>
    <d v="2022-05-08T00:00:00"/>
    <s v="P0022"/>
    <n v="7"/>
    <x v="1"/>
    <x v="0"/>
    <n v="0"/>
    <x v="22"/>
    <x v="0"/>
    <x v="0"/>
    <n v="121"/>
    <n v="141.57"/>
    <n v="847"/>
    <n v="990.99"/>
    <x v="21"/>
    <x v="4"/>
    <x v="2"/>
  </r>
  <r>
    <d v="2022-05-09T00:00:00"/>
    <s v="P0017"/>
    <n v="12"/>
    <x v="0"/>
    <x v="1"/>
    <n v="0"/>
    <x v="39"/>
    <x v="2"/>
    <x v="0"/>
    <n v="134"/>
    <n v="156.78"/>
    <n v="1608"/>
    <n v="1881.3600000000001"/>
    <x v="4"/>
    <x v="4"/>
    <x v="2"/>
  </r>
  <r>
    <d v="2022-05-10T00:00:00"/>
    <s v="P0009"/>
    <n v="6"/>
    <x v="2"/>
    <x v="0"/>
    <n v="0"/>
    <x v="37"/>
    <x v="3"/>
    <x v="3"/>
    <n v="6"/>
    <n v="7.8599999999999994"/>
    <n v="36"/>
    <n v="47.16"/>
    <x v="26"/>
    <x v="4"/>
    <x v="2"/>
  </r>
  <r>
    <d v="2022-05-12T00:00:00"/>
    <s v="P0011"/>
    <n v="7"/>
    <x v="1"/>
    <x v="1"/>
    <n v="0"/>
    <x v="31"/>
    <x v="2"/>
    <x v="2"/>
    <n v="44"/>
    <n v="48.4"/>
    <n v="308"/>
    <n v="338.8"/>
    <x v="6"/>
    <x v="4"/>
    <x v="2"/>
  </r>
  <r>
    <d v="2022-05-13T00:00:00"/>
    <s v="P0012"/>
    <n v="5"/>
    <x v="2"/>
    <x v="0"/>
    <n v="0"/>
    <x v="35"/>
    <x v="2"/>
    <x v="1"/>
    <n v="73"/>
    <n v="94.17"/>
    <n v="365"/>
    <n v="470.85"/>
    <x v="22"/>
    <x v="4"/>
    <x v="2"/>
  </r>
  <r>
    <d v="2022-05-14T00:00:00"/>
    <s v="P0008"/>
    <n v="14"/>
    <x v="2"/>
    <x v="1"/>
    <n v="0"/>
    <x v="25"/>
    <x v="3"/>
    <x v="1"/>
    <n v="83"/>
    <n v="94.62"/>
    <n v="1162"/>
    <n v="1324.68"/>
    <x v="29"/>
    <x v="4"/>
    <x v="2"/>
  </r>
  <r>
    <d v="2022-05-15T00:00:00"/>
    <s v="P0020"/>
    <n v="5"/>
    <x v="1"/>
    <x v="0"/>
    <n v="0"/>
    <x v="14"/>
    <x v="0"/>
    <x v="2"/>
    <n v="61"/>
    <n v="76.25"/>
    <n v="305"/>
    <n v="381.25"/>
    <x v="17"/>
    <x v="4"/>
    <x v="2"/>
  </r>
  <r>
    <d v="2022-05-16T00:00:00"/>
    <s v="P0010"/>
    <n v="13"/>
    <x v="2"/>
    <x v="1"/>
    <n v="0"/>
    <x v="20"/>
    <x v="2"/>
    <x v="0"/>
    <n v="148"/>
    <n v="164.28"/>
    <n v="1924"/>
    <n v="2135.64"/>
    <x v="23"/>
    <x v="4"/>
    <x v="2"/>
  </r>
  <r>
    <d v="2022-05-16T00:00:00"/>
    <s v="P0031"/>
    <n v="13"/>
    <x v="1"/>
    <x v="0"/>
    <n v="0"/>
    <x v="5"/>
    <x v="4"/>
    <x v="1"/>
    <n v="93"/>
    <n v="104.16"/>
    <n v="1209"/>
    <n v="1354.08"/>
    <x v="23"/>
    <x v="4"/>
    <x v="2"/>
  </r>
  <r>
    <d v="2022-05-17T00:00:00"/>
    <s v="P0027"/>
    <n v="8"/>
    <x v="2"/>
    <x v="1"/>
    <n v="0"/>
    <x v="26"/>
    <x v="4"/>
    <x v="2"/>
    <n v="48"/>
    <n v="57.120000000000005"/>
    <n v="384"/>
    <n v="456.96000000000004"/>
    <x v="30"/>
    <x v="4"/>
    <x v="2"/>
  </r>
  <r>
    <d v="2022-05-18T00:00:00"/>
    <s v="P0027"/>
    <n v="4"/>
    <x v="0"/>
    <x v="0"/>
    <n v="0"/>
    <x v="26"/>
    <x v="4"/>
    <x v="2"/>
    <n v="48"/>
    <n v="57.120000000000005"/>
    <n v="192"/>
    <n v="228.48000000000002"/>
    <x v="7"/>
    <x v="4"/>
    <x v="2"/>
  </r>
  <r>
    <d v="2022-05-18T00:00:00"/>
    <s v="P0038"/>
    <n v="8"/>
    <x v="0"/>
    <x v="0"/>
    <n v="0"/>
    <x v="1"/>
    <x v="1"/>
    <x v="1"/>
    <n v="72"/>
    <n v="79.92"/>
    <n v="576"/>
    <n v="639.36"/>
    <x v="7"/>
    <x v="4"/>
    <x v="2"/>
  </r>
  <r>
    <d v="2022-05-20T00:00:00"/>
    <s v="P0044"/>
    <n v="15"/>
    <x v="1"/>
    <x v="1"/>
    <n v="0"/>
    <x v="11"/>
    <x v="1"/>
    <x v="1"/>
    <n v="76"/>
    <n v="82.08"/>
    <n v="1140"/>
    <n v="1231.2"/>
    <x v="9"/>
    <x v="4"/>
    <x v="2"/>
  </r>
  <r>
    <d v="2022-05-22T00:00:00"/>
    <s v="P0015"/>
    <n v="12"/>
    <x v="2"/>
    <x v="0"/>
    <n v="0"/>
    <x v="27"/>
    <x v="2"/>
    <x v="3"/>
    <n v="12"/>
    <n v="15.719999999999999"/>
    <n v="144"/>
    <n v="188.64"/>
    <x v="18"/>
    <x v="4"/>
    <x v="2"/>
  </r>
  <r>
    <d v="2022-05-25T00:00:00"/>
    <s v="P0002"/>
    <n v="7"/>
    <x v="1"/>
    <x v="0"/>
    <n v="0"/>
    <x v="29"/>
    <x v="3"/>
    <x v="1"/>
    <n v="105"/>
    <n v="142.80000000000001"/>
    <n v="735"/>
    <n v="999.60000000000014"/>
    <x v="11"/>
    <x v="4"/>
    <x v="2"/>
  </r>
  <r>
    <d v="2022-05-26T00:00:00"/>
    <s v="P0028"/>
    <n v="2"/>
    <x v="2"/>
    <x v="0"/>
    <n v="0"/>
    <x v="33"/>
    <x v="4"/>
    <x v="3"/>
    <n v="37"/>
    <n v="41.81"/>
    <n v="74"/>
    <n v="83.62"/>
    <x v="12"/>
    <x v="4"/>
    <x v="2"/>
  </r>
  <r>
    <d v="2022-05-26T00:00:00"/>
    <s v="P0027"/>
    <n v="2"/>
    <x v="1"/>
    <x v="0"/>
    <n v="0"/>
    <x v="26"/>
    <x v="4"/>
    <x v="2"/>
    <n v="48"/>
    <n v="57.120000000000005"/>
    <n v="96"/>
    <n v="114.24000000000001"/>
    <x v="12"/>
    <x v="4"/>
    <x v="2"/>
  </r>
  <r>
    <d v="2022-05-28T00:00:00"/>
    <s v="P0041"/>
    <n v="10"/>
    <x v="0"/>
    <x v="1"/>
    <n v="0"/>
    <x v="41"/>
    <x v="1"/>
    <x v="0"/>
    <n v="138"/>
    <n v="173.88"/>
    <n v="1380"/>
    <n v="1738.8"/>
    <x v="14"/>
    <x v="4"/>
    <x v="2"/>
  </r>
  <r>
    <d v="2022-05-28T00:00:00"/>
    <s v="P0008"/>
    <n v="5"/>
    <x v="0"/>
    <x v="0"/>
    <n v="0"/>
    <x v="25"/>
    <x v="3"/>
    <x v="1"/>
    <n v="83"/>
    <n v="94.62"/>
    <n v="415"/>
    <n v="473.1"/>
    <x v="14"/>
    <x v="4"/>
    <x v="2"/>
  </r>
  <r>
    <d v="2022-05-28T00:00:00"/>
    <s v="P0010"/>
    <n v="9"/>
    <x v="1"/>
    <x v="1"/>
    <n v="0"/>
    <x v="20"/>
    <x v="2"/>
    <x v="0"/>
    <n v="148"/>
    <n v="164.28"/>
    <n v="1332"/>
    <n v="1478.52"/>
    <x v="14"/>
    <x v="4"/>
    <x v="2"/>
  </r>
  <r>
    <d v="2022-05-28T00:00:00"/>
    <s v="P0004"/>
    <n v="12"/>
    <x v="1"/>
    <x v="0"/>
    <n v="0"/>
    <x v="3"/>
    <x v="3"/>
    <x v="2"/>
    <n v="44"/>
    <n v="48.84"/>
    <n v="528"/>
    <n v="586.08000000000004"/>
    <x v="14"/>
    <x v="4"/>
    <x v="2"/>
  </r>
  <r>
    <d v="2022-05-28T00:00:00"/>
    <s v="P0020"/>
    <n v="14"/>
    <x v="2"/>
    <x v="1"/>
    <n v="0"/>
    <x v="14"/>
    <x v="0"/>
    <x v="2"/>
    <n v="61"/>
    <n v="76.25"/>
    <n v="854"/>
    <n v="1067.5"/>
    <x v="14"/>
    <x v="4"/>
    <x v="2"/>
  </r>
  <r>
    <d v="2022-05-30T00:00:00"/>
    <s v="P0044"/>
    <n v="9"/>
    <x v="2"/>
    <x v="0"/>
    <n v="0"/>
    <x v="11"/>
    <x v="1"/>
    <x v="1"/>
    <n v="76"/>
    <n v="82.08"/>
    <n v="684"/>
    <n v="738.72"/>
    <x v="24"/>
    <x v="4"/>
    <x v="2"/>
  </r>
  <r>
    <d v="2022-05-30T00:00:00"/>
    <s v="P0005"/>
    <n v="4"/>
    <x v="0"/>
    <x v="1"/>
    <n v="0"/>
    <x v="24"/>
    <x v="3"/>
    <x v="0"/>
    <n v="133"/>
    <n v="155.61000000000001"/>
    <n v="532"/>
    <n v="622.44000000000005"/>
    <x v="24"/>
    <x v="4"/>
    <x v="2"/>
  </r>
  <r>
    <d v="2022-05-30T00:00:00"/>
    <s v="P0033"/>
    <n v="3"/>
    <x v="1"/>
    <x v="1"/>
    <n v="0"/>
    <x v="38"/>
    <x v="4"/>
    <x v="1"/>
    <n v="95"/>
    <n v="119.7"/>
    <n v="285"/>
    <n v="359.1"/>
    <x v="24"/>
    <x v="4"/>
    <x v="2"/>
  </r>
  <r>
    <d v="2022-06-03T00:00:00"/>
    <s v="P0008"/>
    <n v="14"/>
    <x v="1"/>
    <x v="0"/>
    <n v="0"/>
    <x v="25"/>
    <x v="3"/>
    <x v="1"/>
    <n v="83"/>
    <n v="94.62"/>
    <n v="1162"/>
    <n v="1324.68"/>
    <x v="2"/>
    <x v="5"/>
    <x v="2"/>
  </r>
  <r>
    <d v="2022-06-10T00:00:00"/>
    <s v="P0028"/>
    <n v="8"/>
    <x v="0"/>
    <x v="0"/>
    <n v="0"/>
    <x v="33"/>
    <x v="4"/>
    <x v="3"/>
    <n v="37"/>
    <n v="41.81"/>
    <n v="296"/>
    <n v="334.48"/>
    <x v="26"/>
    <x v="5"/>
    <x v="2"/>
  </r>
  <r>
    <d v="2022-06-11T00:00:00"/>
    <s v="P0039"/>
    <n v="13"/>
    <x v="1"/>
    <x v="1"/>
    <n v="0"/>
    <x v="34"/>
    <x v="1"/>
    <x v="3"/>
    <n v="37"/>
    <n v="42.55"/>
    <n v="481"/>
    <n v="553.15"/>
    <x v="5"/>
    <x v="5"/>
    <x v="2"/>
  </r>
  <r>
    <d v="2022-06-11T00:00:00"/>
    <s v="P0021"/>
    <n v="6"/>
    <x v="2"/>
    <x v="0"/>
    <n v="0"/>
    <x v="32"/>
    <x v="0"/>
    <x v="0"/>
    <n v="126"/>
    <n v="162.54"/>
    <n v="756"/>
    <n v="975.24"/>
    <x v="5"/>
    <x v="5"/>
    <x v="2"/>
  </r>
  <r>
    <d v="2022-06-13T00:00:00"/>
    <s v="P0026"/>
    <n v="6"/>
    <x v="2"/>
    <x v="1"/>
    <n v="0"/>
    <x v="42"/>
    <x v="4"/>
    <x v="3"/>
    <n v="18"/>
    <n v="24.66"/>
    <n v="108"/>
    <n v="147.96"/>
    <x v="22"/>
    <x v="5"/>
    <x v="2"/>
  </r>
  <r>
    <d v="2022-06-15T00:00:00"/>
    <s v="P0042"/>
    <n v="15"/>
    <x v="0"/>
    <x v="0"/>
    <n v="0"/>
    <x v="10"/>
    <x v="1"/>
    <x v="0"/>
    <n v="120"/>
    <n v="162"/>
    <n v="1800"/>
    <n v="2430"/>
    <x v="17"/>
    <x v="5"/>
    <x v="2"/>
  </r>
  <r>
    <d v="2022-06-16T00:00:00"/>
    <s v="P0029"/>
    <n v="15"/>
    <x v="1"/>
    <x v="1"/>
    <n v="0"/>
    <x v="19"/>
    <x v="4"/>
    <x v="2"/>
    <n v="47"/>
    <n v="53.11"/>
    <n v="705"/>
    <n v="796.65"/>
    <x v="23"/>
    <x v="5"/>
    <x v="2"/>
  </r>
  <r>
    <d v="2022-06-19T00:00:00"/>
    <s v="P0002"/>
    <n v="8"/>
    <x v="2"/>
    <x v="1"/>
    <n v="0"/>
    <x v="29"/>
    <x v="3"/>
    <x v="1"/>
    <n v="105"/>
    <n v="142.80000000000001"/>
    <n v="840"/>
    <n v="1142.4000000000001"/>
    <x v="8"/>
    <x v="5"/>
    <x v="2"/>
  </r>
  <r>
    <d v="2022-06-21T00:00:00"/>
    <s v="P0017"/>
    <n v="14"/>
    <x v="2"/>
    <x v="1"/>
    <n v="0"/>
    <x v="39"/>
    <x v="2"/>
    <x v="0"/>
    <n v="134"/>
    <n v="156.78"/>
    <n v="1876"/>
    <n v="2194.92"/>
    <x v="10"/>
    <x v="5"/>
    <x v="2"/>
  </r>
  <r>
    <d v="2022-06-22T00:00:00"/>
    <s v="P0040"/>
    <n v="10"/>
    <x v="1"/>
    <x v="1"/>
    <n v="0"/>
    <x v="17"/>
    <x v="1"/>
    <x v="1"/>
    <n v="90"/>
    <n v="115.2"/>
    <n v="900"/>
    <n v="1152"/>
    <x v="18"/>
    <x v="5"/>
    <x v="2"/>
  </r>
  <r>
    <d v="2022-06-22T00:00:00"/>
    <s v="P0001"/>
    <n v="4"/>
    <x v="2"/>
    <x v="1"/>
    <n v="0"/>
    <x v="16"/>
    <x v="3"/>
    <x v="1"/>
    <n v="98"/>
    <n v="103.88"/>
    <n v="392"/>
    <n v="415.52"/>
    <x v="18"/>
    <x v="5"/>
    <x v="2"/>
  </r>
  <r>
    <d v="2022-06-23T00:00:00"/>
    <s v="P0004"/>
    <n v="8"/>
    <x v="2"/>
    <x v="0"/>
    <n v="0"/>
    <x v="3"/>
    <x v="3"/>
    <x v="2"/>
    <n v="44"/>
    <n v="48.84"/>
    <n v="352"/>
    <n v="390.72"/>
    <x v="19"/>
    <x v="5"/>
    <x v="2"/>
  </r>
  <r>
    <d v="2022-06-24T00:00:00"/>
    <s v="P0018"/>
    <n v="7"/>
    <x v="2"/>
    <x v="1"/>
    <n v="0"/>
    <x v="30"/>
    <x v="2"/>
    <x v="3"/>
    <n v="37"/>
    <n v="49.21"/>
    <n v="259"/>
    <n v="344.47"/>
    <x v="27"/>
    <x v="5"/>
    <x v="2"/>
  </r>
  <r>
    <d v="2022-06-25T00:00:00"/>
    <s v="P0012"/>
    <n v="7"/>
    <x v="1"/>
    <x v="0"/>
    <n v="0"/>
    <x v="35"/>
    <x v="2"/>
    <x v="1"/>
    <n v="73"/>
    <n v="94.17"/>
    <n v="511"/>
    <n v="659.19"/>
    <x v="11"/>
    <x v="5"/>
    <x v="2"/>
  </r>
  <r>
    <d v="2022-06-26T00:00:00"/>
    <s v="P0034"/>
    <n v="4"/>
    <x v="2"/>
    <x v="1"/>
    <n v="0"/>
    <x v="13"/>
    <x v="4"/>
    <x v="2"/>
    <n v="55"/>
    <n v="58.3"/>
    <n v="220"/>
    <n v="233.2"/>
    <x v="12"/>
    <x v="5"/>
    <x v="2"/>
  </r>
  <r>
    <d v="2022-06-26T00:00:00"/>
    <s v="P0043"/>
    <n v="12"/>
    <x v="2"/>
    <x v="0"/>
    <n v="0"/>
    <x v="23"/>
    <x v="1"/>
    <x v="1"/>
    <n v="67"/>
    <n v="83.08"/>
    <n v="804"/>
    <n v="996.96"/>
    <x v="12"/>
    <x v="5"/>
    <x v="2"/>
  </r>
  <r>
    <d v="2022-07-03T00:00:00"/>
    <s v="P0033"/>
    <n v="15"/>
    <x v="2"/>
    <x v="1"/>
    <n v="0"/>
    <x v="38"/>
    <x v="4"/>
    <x v="1"/>
    <n v="95"/>
    <n v="119.7"/>
    <n v="1425"/>
    <n v="1795.5"/>
    <x v="2"/>
    <x v="6"/>
    <x v="2"/>
  </r>
  <r>
    <d v="2022-07-04T00:00:00"/>
    <s v="P0007"/>
    <n v="7"/>
    <x v="2"/>
    <x v="0"/>
    <n v="0"/>
    <x v="36"/>
    <x v="3"/>
    <x v="2"/>
    <n v="43"/>
    <n v="47.730000000000004"/>
    <n v="301"/>
    <n v="334.11"/>
    <x v="3"/>
    <x v="6"/>
    <x v="2"/>
  </r>
  <r>
    <d v="2022-07-05T00:00:00"/>
    <s v="P0025"/>
    <n v="7"/>
    <x v="1"/>
    <x v="1"/>
    <n v="0"/>
    <x v="7"/>
    <x v="0"/>
    <x v="3"/>
    <n v="7"/>
    <n v="8.33"/>
    <n v="49"/>
    <n v="58.31"/>
    <x v="15"/>
    <x v="6"/>
    <x v="2"/>
  </r>
  <r>
    <d v="2022-07-05T00:00:00"/>
    <s v="P0015"/>
    <n v="8"/>
    <x v="2"/>
    <x v="0"/>
    <n v="0"/>
    <x v="27"/>
    <x v="2"/>
    <x v="3"/>
    <n v="12"/>
    <n v="15.719999999999999"/>
    <n v="96"/>
    <n v="125.75999999999999"/>
    <x v="15"/>
    <x v="6"/>
    <x v="2"/>
  </r>
  <r>
    <d v="2022-07-06T00:00:00"/>
    <s v="P0041"/>
    <n v="2"/>
    <x v="2"/>
    <x v="1"/>
    <n v="0"/>
    <x v="41"/>
    <x v="1"/>
    <x v="0"/>
    <n v="138"/>
    <n v="173.88"/>
    <n v="276"/>
    <n v="347.76"/>
    <x v="16"/>
    <x v="6"/>
    <x v="2"/>
  </r>
  <r>
    <d v="2022-07-08T00:00:00"/>
    <s v="P0018"/>
    <n v="2"/>
    <x v="2"/>
    <x v="0"/>
    <n v="0"/>
    <x v="30"/>
    <x v="2"/>
    <x v="3"/>
    <n v="37"/>
    <n v="49.21"/>
    <n v="74"/>
    <n v="98.42"/>
    <x v="21"/>
    <x v="6"/>
    <x v="2"/>
  </r>
  <r>
    <d v="2022-07-10T00:00:00"/>
    <s v="P0032"/>
    <n v="12"/>
    <x v="1"/>
    <x v="1"/>
    <n v="0"/>
    <x v="18"/>
    <x v="4"/>
    <x v="1"/>
    <n v="89"/>
    <n v="117.48"/>
    <n v="1068"/>
    <n v="1409.76"/>
    <x v="26"/>
    <x v="6"/>
    <x v="2"/>
  </r>
  <r>
    <d v="2022-07-12T00:00:00"/>
    <s v="P0028"/>
    <n v="12"/>
    <x v="2"/>
    <x v="1"/>
    <n v="0"/>
    <x v="33"/>
    <x v="4"/>
    <x v="3"/>
    <n v="37"/>
    <n v="41.81"/>
    <n v="444"/>
    <n v="501.72"/>
    <x v="6"/>
    <x v="6"/>
    <x v="2"/>
  </r>
  <r>
    <d v="2022-07-13T00:00:00"/>
    <s v="P0025"/>
    <n v="7"/>
    <x v="2"/>
    <x v="0"/>
    <n v="0"/>
    <x v="7"/>
    <x v="0"/>
    <x v="3"/>
    <n v="7"/>
    <n v="8.33"/>
    <n v="49"/>
    <n v="58.31"/>
    <x v="22"/>
    <x v="6"/>
    <x v="2"/>
  </r>
  <r>
    <d v="2022-07-14T00:00:00"/>
    <s v="P0033"/>
    <n v="9"/>
    <x v="2"/>
    <x v="0"/>
    <n v="0"/>
    <x v="38"/>
    <x v="4"/>
    <x v="1"/>
    <n v="95"/>
    <n v="119.7"/>
    <n v="855"/>
    <n v="1077.3"/>
    <x v="29"/>
    <x v="6"/>
    <x v="2"/>
  </r>
  <r>
    <d v="2022-07-15T00:00:00"/>
    <s v="P0004"/>
    <n v="2"/>
    <x v="1"/>
    <x v="0"/>
    <n v="0"/>
    <x v="3"/>
    <x v="3"/>
    <x v="2"/>
    <n v="44"/>
    <n v="48.84"/>
    <n v="88"/>
    <n v="97.68"/>
    <x v="17"/>
    <x v="6"/>
    <x v="2"/>
  </r>
  <r>
    <d v="2022-07-17T00:00:00"/>
    <s v="P0041"/>
    <n v="8"/>
    <x v="1"/>
    <x v="1"/>
    <n v="0"/>
    <x v="41"/>
    <x v="1"/>
    <x v="0"/>
    <n v="138"/>
    <n v="173.88"/>
    <n v="1104"/>
    <n v="1391.04"/>
    <x v="30"/>
    <x v="6"/>
    <x v="2"/>
  </r>
  <r>
    <d v="2022-07-18T00:00:00"/>
    <s v="P0010"/>
    <n v="12"/>
    <x v="2"/>
    <x v="0"/>
    <n v="0"/>
    <x v="20"/>
    <x v="2"/>
    <x v="0"/>
    <n v="148"/>
    <n v="164.28"/>
    <n v="1776"/>
    <n v="1971.3600000000001"/>
    <x v="7"/>
    <x v="6"/>
    <x v="2"/>
  </r>
  <r>
    <d v="2022-07-20T00:00:00"/>
    <s v="P0042"/>
    <n v="8"/>
    <x v="0"/>
    <x v="0"/>
    <n v="0"/>
    <x v="10"/>
    <x v="1"/>
    <x v="0"/>
    <n v="120"/>
    <n v="162"/>
    <n v="960"/>
    <n v="1296"/>
    <x v="9"/>
    <x v="6"/>
    <x v="2"/>
  </r>
  <r>
    <d v="2022-07-22T00:00:00"/>
    <s v="P0034"/>
    <n v="6"/>
    <x v="2"/>
    <x v="1"/>
    <n v="0"/>
    <x v="13"/>
    <x v="4"/>
    <x v="2"/>
    <n v="55"/>
    <n v="58.3"/>
    <n v="330"/>
    <n v="349.79999999999995"/>
    <x v="18"/>
    <x v="6"/>
    <x v="2"/>
  </r>
  <r>
    <d v="2022-07-23T00:00:00"/>
    <s v="P0018"/>
    <n v="2"/>
    <x v="1"/>
    <x v="0"/>
    <n v="0"/>
    <x v="30"/>
    <x v="2"/>
    <x v="3"/>
    <n v="37"/>
    <n v="49.21"/>
    <n v="74"/>
    <n v="98.42"/>
    <x v="19"/>
    <x v="6"/>
    <x v="2"/>
  </r>
  <r>
    <d v="2022-07-24T00:00:00"/>
    <s v="P0006"/>
    <n v="14"/>
    <x v="2"/>
    <x v="1"/>
    <n v="0"/>
    <x v="15"/>
    <x v="3"/>
    <x v="1"/>
    <n v="75"/>
    <n v="85.5"/>
    <n v="1050"/>
    <n v="1197"/>
    <x v="27"/>
    <x v="6"/>
    <x v="2"/>
  </r>
  <r>
    <d v="2022-07-24T00:00:00"/>
    <s v="P0027"/>
    <n v="1"/>
    <x v="1"/>
    <x v="0"/>
    <n v="0"/>
    <x v="26"/>
    <x v="4"/>
    <x v="2"/>
    <n v="48"/>
    <n v="57.120000000000005"/>
    <n v="48"/>
    <n v="57.120000000000005"/>
    <x v="27"/>
    <x v="6"/>
    <x v="2"/>
  </r>
  <r>
    <d v="2022-07-25T00:00:00"/>
    <s v="P0044"/>
    <n v="2"/>
    <x v="2"/>
    <x v="1"/>
    <n v="0"/>
    <x v="11"/>
    <x v="1"/>
    <x v="1"/>
    <n v="76"/>
    <n v="82.08"/>
    <n v="152"/>
    <n v="164.16"/>
    <x v="11"/>
    <x v="6"/>
    <x v="2"/>
  </r>
  <r>
    <d v="2022-07-25T00:00:00"/>
    <s v="P0017"/>
    <n v="12"/>
    <x v="2"/>
    <x v="1"/>
    <n v="0"/>
    <x v="39"/>
    <x v="2"/>
    <x v="0"/>
    <n v="134"/>
    <n v="156.78"/>
    <n v="1608"/>
    <n v="1881.3600000000001"/>
    <x v="11"/>
    <x v="6"/>
    <x v="2"/>
  </r>
  <r>
    <d v="2022-07-25T00:00:00"/>
    <s v="P0003"/>
    <n v="13"/>
    <x v="1"/>
    <x v="1"/>
    <n v="0"/>
    <x v="6"/>
    <x v="3"/>
    <x v="1"/>
    <n v="71"/>
    <n v="80.94"/>
    <n v="923"/>
    <n v="1052.22"/>
    <x v="11"/>
    <x v="6"/>
    <x v="2"/>
  </r>
  <r>
    <d v="2022-07-26T00:00:00"/>
    <s v="P0003"/>
    <n v="10"/>
    <x v="1"/>
    <x v="0"/>
    <n v="0"/>
    <x v="6"/>
    <x v="3"/>
    <x v="1"/>
    <n v="71"/>
    <n v="80.94"/>
    <n v="710"/>
    <n v="809.4"/>
    <x v="12"/>
    <x v="6"/>
    <x v="2"/>
  </r>
  <r>
    <d v="2022-07-26T00:00:00"/>
    <s v="P0026"/>
    <n v="1"/>
    <x v="1"/>
    <x v="1"/>
    <n v="0"/>
    <x v="42"/>
    <x v="4"/>
    <x v="3"/>
    <n v="18"/>
    <n v="24.66"/>
    <n v="18"/>
    <n v="24.66"/>
    <x v="12"/>
    <x v="6"/>
    <x v="2"/>
  </r>
  <r>
    <d v="2022-08-03T00:00:00"/>
    <s v="P0012"/>
    <n v="5"/>
    <x v="2"/>
    <x v="1"/>
    <n v="0"/>
    <x v="35"/>
    <x v="2"/>
    <x v="1"/>
    <n v="73"/>
    <n v="94.17"/>
    <n v="365"/>
    <n v="470.85"/>
    <x v="2"/>
    <x v="7"/>
    <x v="2"/>
  </r>
  <r>
    <d v="2022-08-06T00:00:00"/>
    <s v="P0016"/>
    <n v="9"/>
    <x v="1"/>
    <x v="0"/>
    <n v="0"/>
    <x v="21"/>
    <x v="2"/>
    <x v="3"/>
    <n v="13"/>
    <n v="16.64"/>
    <n v="117"/>
    <n v="149.76"/>
    <x v="16"/>
    <x v="7"/>
    <x v="2"/>
  </r>
  <r>
    <d v="2022-08-08T00:00:00"/>
    <s v="P0016"/>
    <n v="2"/>
    <x v="2"/>
    <x v="0"/>
    <n v="0"/>
    <x v="21"/>
    <x v="2"/>
    <x v="3"/>
    <n v="13"/>
    <n v="16.64"/>
    <n v="26"/>
    <n v="33.28"/>
    <x v="21"/>
    <x v="7"/>
    <x v="2"/>
  </r>
  <r>
    <d v="2022-08-08T00:00:00"/>
    <s v="P0032"/>
    <n v="12"/>
    <x v="2"/>
    <x v="1"/>
    <n v="0"/>
    <x v="18"/>
    <x v="4"/>
    <x v="1"/>
    <n v="89"/>
    <n v="117.48"/>
    <n v="1068"/>
    <n v="1409.76"/>
    <x v="21"/>
    <x v="7"/>
    <x v="2"/>
  </r>
  <r>
    <d v="2022-08-08T00:00:00"/>
    <s v="P0021"/>
    <n v="11"/>
    <x v="2"/>
    <x v="1"/>
    <n v="0"/>
    <x v="32"/>
    <x v="0"/>
    <x v="0"/>
    <n v="126"/>
    <n v="162.54"/>
    <n v="1386"/>
    <n v="1787.9399999999998"/>
    <x v="21"/>
    <x v="7"/>
    <x v="2"/>
  </r>
  <r>
    <d v="2022-08-14T00:00:00"/>
    <s v="P0030"/>
    <n v="14"/>
    <x v="2"/>
    <x v="1"/>
    <n v="0"/>
    <x v="28"/>
    <x v="4"/>
    <x v="0"/>
    <n v="148"/>
    <n v="201.28"/>
    <n v="2072"/>
    <n v="2817.92"/>
    <x v="29"/>
    <x v="7"/>
    <x v="2"/>
  </r>
  <r>
    <d v="2022-08-15T00:00:00"/>
    <s v="P0011"/>
    <n v="10"/>
    <x v="0"/>
    <x v="1"/>
    <n v="0"/>
    <x v="31"/>
    <x v="2"/>
    <x v="2"/>
    <n v="44"/>
    <n v="48.4"/>
    <n v="440"/>
    <n v="484"/>
    <x v="17"/>
    <x v="7"/>
    <x v="2"/>
  </r>
  <r>
    <d v="2022-08-15T00:00:00"/>
    <s v="P0015"/>
    <n v="7"/>
    <x v="2"/>
    <x v="0"/>
    <n v="0"/>
    <x v="27"/>
    <x v="2"/>
    <x v="3"/>
    <n v="12"/>
    <n v="15.719999999999999"/>
    <n v="84"/>
    <n v="110.03999999999999"/>
    <x v="17"/>
    <x v="7"/>
    <x v="2"/>
  </r>
  <r>
    <d v="2022-08-18T00:00:00"/>
    <s v="P0029"/>
    <n v="8"/>
    <x v="1"/>
    <x v="0"/>
    <n v="0"/>
    <x v="19"/>
    <x v="4"/>
    <x v="2"/>
    <n v="47"/>
    <n v="53.11"/>
    <n v="376"/>
    <n v="424.88"/>
    <x v="7"/>
    <x v="7"/>
    <x v="2"/>
  </r>
  <r>
    <d v="2022-08-18T00:00:00"/>
    <s v="P0010"/>
    <n v="2"/>
    <x v="1"/>
    <x v="1"/>
    <n v="0"/>
    <x v="20"/>
    <x v="2"/>
    <x v="0"/>
    <n v="148"/>
    <n v="164.28"/>
    <n v="296"/>
    <n v="328.56"/>
    <x v="7"/>
    <x v="7"/>
    <x v="2"/>
  </r>
  <r>
    <d v="2022-08-19T00:00:00"/>
    <s v="P0007"/>
    <n v="3"/>
    <x v="1"/>
    <x v="0"/>
    <n v="0"/>
    <x v="36"/>
    <x v="3"/>
    <x v="2"/>
    <n v="43"/>
    <n v="47.730000000000004"/>
    <n v="129"/>
    <n v="143.19"/>
    <x v="8"/>
    <x v="7"/>
    <x v="2"/>
  </r>
  <r>
    <d v="2022-08-20T00:00:00"/>
    <s v="P0023"/>
    <n v="13"/>
    <x v="2"/>
    <x v="0"/>
    <n v="0"/>
    <x v="12"/>
    <x v="0"/>
    <x v="0"/>
    <n v="141"/>
    <n v="149.46"/>
    <n v="1833"/>
    <n v="1942.98"/>
    <x v="9"/>
    <x v="7"/>
    <x v="2"/>
  </r>
  <r>
    <d v="2022-08-20T00:00:00"/>
    <s v="P0033"/>
    <n v="14"/>
    <x v="2"/>
    <x v="0"/>
    <n v="0"/>
    <x v="38"/>
    <x v="4"/>
    <x v="1"/>
    <n v="95"/>
    <n v="119.7"/>
    <n v="1330"/>
    <n v="1675.8"/>
    <x v="9"/>
    <x v="7"/>
    <x v="2"/>
  </r>
  <r>
    <d v="2022-08-21T00:00:00"/>
    <s v="P0016"/>
    <n v="4"/>
    <x v="2"/>
    <x v="0"/>
    <n v="0"/>
    <x v="21"/>
    <x v="2"/>
    <x v="3"/>
    <n v="13"/>
    <n v="16.64"/>
    <n v="52"/>
    <n v="66.56"/>
    <x v="10"/>
    <x v="7"/>
    <x v="2"/>
  </r>
  <r>
    <d v="2022-08-23T00:00:00"/>
    <s v="P0044"/>
    <n v="11"/>
    <x v="1"/>
    <x v="0"/>
    <n v="0"/>
    <x v="11"/>
    <x v="1"/>
    <x v="1"/>
    <n v="76"/>
    <n v="82.08"/>
    <n v="836"/>
    <n v="902.88"/>
    <x v="19"/>
    <x v="7"/>
    <x v="2"/>
  </r>
  <r>
    <d v="2022-08-23T00:00:00"/>
    <s v="P0029"/>
    <n v="14"/>
    <x v="2"/>
    <x v="1"/>
    <n v="0"/>
    <x v="19"/>
    <x v="4"/>
    <x v="2"/>
    <n v="47"/>
    <n v="53.11"/>
    <n v="658"/>
    <n v="743.54"/>
    <x v="19"/>
    <x v="7"/>
    <x v="2"/>
  </r>
  <r>
    <d v="2022-08-24T00:00:00"/>
    <s v="P0005"/>
    <n v="5"/>
    <x v="2"/>
    <x v="1"/>
    <n v="0"/>
    <x v="24"/>
    <x v="3"/>
    <x v="0"/>
    <n v="133"/>
    <n v="155.61000000000001"/>
    <n v="665"/>
    <n v="778.05000000000007"/>
    <x v="27"/>
    <x v="7"/>
    <x v="2"/>
  </r>
  <r>
    <d v="2022-08-26T00:00:00"/>
    <s v="P0019"/>
    <n v="13"/>
    <x v="0"/>
    <x v="1"/>
    <n v="0"/>
    <x v="40"/>
    <x v="2"/>
    <x v="0"/>
    <n v="150"/>
    <n v="210"/>
    <n v="1950"/>
    <n v="2730"/>
    <x v="12"/>
    <x v="7"/>
    <x v="2"/>
  </r>
  <r>
    <d v="2022-08-26T00:00:00"/>
    <s v="P0037"/>
    <n v="8"/>
    <x v="1"/>
    <x v="0"/>
    <n v="0"/>
    <x v="8"/>
    <x v="1"/>
    <x v="1"/>
    <n v="67"/>
    <n v="85.76"/>
    <n v="536"/>
    <n v="686.08"/>
    <x v="12"/>
    <x v="7"/>
    <x v="2"/>
  </r>
  <r>
    <d v="2022-08-27T00:00:00"/>
    <s v="P0039"/>
    <n v="15"/>
    <x v="0"/>
    <x v="0"/>
    <n v="0"/>
    <x v="34"/>
    <x v="1"/>
    <x v="3"/>
    <n v="37"/>
    <n v="42.55"/>
    <n v="555"/>
    <n v="638.25"/>
    <x v="13"/>
    <x v="7"/>
    <x v="2"/>
  </r>
  <r>
    <d v="2022-08-28T00:00:00"/>
    <s v="P0005"/>
    <n v="9"/>
    <x v="1"/>
    <x v="0"/>
    <n v="0"/>
    <x v="24"/>
    <x v="3"/>
    <x v="0"/>
    <n v="133"/>
    <n v="155.61000000000001"/>
    <n v="1197"/>
    <n v="1400.4900000000002"/>
    <x v="14"/>
    <x v="7"/>
    <x v="2"/>
  </r>
  <r>
    <d v="2022-08-28T00:00:00"/>
    <s v="P0039"/>
    <n v="5"/>
    <x v="2"/>
    <x v="0"/>
    <n v="0"/>
    <x v="34"/>
    <x v="1"/>
    <x v="3"/>
    <n v="37"/>
    <n v="42.55"/>
    <n v="185"/>
    <n v="212.75"/>
    <x v="14"/>
    <x v="7"/>
    <x v="2"/>
  </r>
  <r>
    <d v="2022-08-30T00:00:00"/>
    <s v="P0006"/>
    <n v="6"/>
    <x v="1"/>
    <x v="1"/>
    <n v="0"/>
    <x v="15"/>
    <x v="3"/>
    <x v="1"/>
    <n v="75"/>
    <n v="85.5"/>
    <n v="450"/>
    <n v="513"/>
    <x v="24"/>
    <x v="7"/>
    <x v="2"/>
  </r>
  <r>
    <d v="2022-08-30T00:00:00"/>
    <s v="P0043"/>
    <n v="6"/>
    <x v="2"/>
    <x v="1"/>
    <n v="0"/>
    <x v="23"/>
    <x v="1"/>
    <x v="1"/>
    <n v="67"/>
    <n v="83.08"/>
    <n v="402"/>
    <n v="498.48"/>
    <x v="24"/>
    <x v="7"/>
    <x v="2"/>
  </r>
  <r>
    <d v="2022-08-30T00:00:00"/>
    <s v="P0025"/>
    <n v="5"/>
    <x v="2"/>
    <x v="1"/>
    <n v="0"/>
    <x v="7"/>
    <x v="0"/>
    <x v="3"/>
    <n v="7"/>
    <n v="8.33"/>
    <n v="35"/>
    <n v="41.65"/>
    <x v="24"/>
    <x v="7"/>
    <x v="2"/>
  </r>
  <r>
    <d v="2022-08-31T00:00:00"/>
    <s v="P0015"/>
    <n v="13"/>
    <x v="2"/>
    <x v="1"/>
    <n v="0"/>
    <x v="27"/>
    <x v="2"/>
    <x v="3"/>
    <n v="12"/>
    <n v="15.719999999999999"/>
    <n v="156"/>
    <n v="204.35999999999999"/>
    <x v="25"/>
    <x v="7"/>
    <x v="2"/>
  </r>
  <r>
    <d v="2022-09-04T00:00:00"/>
    <s v="P0002"/>
    <n v="1"/>
    <x v="2"/>
    <x v="1"/>
    <n v="0"/>
    <x v="29"/>
    <x v="3"/>
    <x v="1"/>
    <n v="105"/>
    <n v="142.80000000000001"/>
    <n v="105"/>
    <n v="142.80000000000001"/>
    <x v="3"/>
    <x v="8"/>
    <x v="2"/>
  </r>
  <r>
    <d v="2022-09-06T00:00:00"/>
    <s v="P0005"/>
    <n v="12"/>
    <x v="0"/>
    <x v="0"/>
    <n v="0"/>
    <x v="24"/>
    <x v="3"/>
    <x v="0"/>
    <n v="133"/>
    <n v="155.61000000000001"/>
    <n v="1596"/>
    <n v="1867.3200000000002"/>
    <x v="16"/>
    <x v="8"/>
    <x v="2"/>
  </r>
  <r>
    <d v="2022-09-09T00:00:00"/>
    <s v="P0041"/>
    <n v="9"/>
    <x v="2"/>
    <x v="0"/>
    <n v="0"/>
    <x v="41"/>
    <x v="1"/>
    <x v="0"/>
    <n v="138"/>
    <n v="173.88"/>
    <n v="1242"/>
    <n v="1564.92"/>
    <x v="4"/>
    <x v="8"/>
    <x v="2"/>
  </r>
  <r>
    <d v="2022-09-09T00:00:00"/>
    <s v="P0003"/>
    <n v="3"/>
    <x v="2"/>
    <x v="0"/>
    <n v="0"/>
    <x v="6"/>
    <x v="3"/>
    <x v="1"/>
    <n v="71"/>
    <n v="80.94"/>
    <n v="213"/>
    <n v="242.82"/>
    <x v="4"/>
    <x v="8"/>
    <x v="2"/>
  </r>
  <r>
    <d v="2022-09-10T00:00:00"/>
    <s v="P0035"/>
    <n v="15"/>
    <x v="1"/>
    <x v="1"/>
    <n v="0"/>
    <x v="4"/>
    <x v="4"/>
    <x v="3"/>
    <n v="5"/>
    <n v="6.7"/>
    <n v="75"/>
    <n v="100.5"/>
    <x v="26"/>
    <x v="8"/>
    <x v="2"/>
  </r>
  <r>
    <d v="2022-09-10T00:00:00"/>
    <s v="P0038"/>
    <n v="4"/>
    <x v="2"/>
    <x v="1"/>
    <n v="0"/>
    <x v="1"/>
    <x v="1"/>
    <x v="1"/>
    <n v="72"/>
    <n v="79.92"/>
    <n v="288"/>
    <n v="319.68"/>
    <x v="26"/>
    <x v="8"/>
    <x v="2"/>
  </r>
  <r>
    <d v="2022-09-14T00:00:00"/>
    <s v="P0029"/>
    <n v="3"/>
    <x v="2"/>
    <x v="1"/>
    <n v="0"/>
    <x v="19"/>
    <x v="4"/>
    <x v="2"/>
    <n v="47"/>
    <n v="53.11"/>
    <n v="141"/>
    <n v="159.32999999999998"/>
    <x v="29"/>
    <x v="8"/>
    <x v="2"/>
  </r>
  <r>
    <d v="2022-09-15T00:00:00"/>
    <s v="P0037"/>
    <n v="15"/>
    <x v="1"/>
    <x v="0"/>
    <n v="0"/>
    <x v="8"/>
    <x v="1"/>
    <x v="1"/>
    <n v="67"/>
    <n v="85.76"/>
    <n v="1005"/>
    <n v="1286.4000000000001"/>
    <x v="17"/>
    <x v="8"/>
    <x v="2"/>
  </r>
  <r>
    <d v="2022-09-18T00:00:00"/>
    <s v="P0026"/>
    <n v="14"/>
    <x v="1"/>
    <x v="1"/>
    <n v="0"/>
    <x v="42"/>
    <x v="4"/>
    <x v="3"/>
    <n v="18"/>
    <n v="24.66"/>
    <n v="252"/>
    <n v="345.24"/>
    <x v="7"/>
    <x v="8"/>
    <x v="2"/>
  </r>
  <r>
    <d v="2022-09-19T00:00:00"/>
    <s v="P0033"/>
    <n v="8"/>
    <x v="0"/>
    <x v="1"/>
    <n v="0"/>
    <x v="38"/>
    <x v="4"/>
    <x v="1"/>
    <n v="95"/>
    <n v="119.7"/>
    <n v="760"/>
    <n v="957.6"/>
    <x v="8"/>
    <x v="8"/>
    <x v="2"/>
  </r>
  <r>
    <d v="2022-09-20T00:00:00"/>
    <s v="P0033"/>
    <n v="6"/>
    <x v="2"/>
    <x v="0"/>
    <n v="0"/>
    <x v="38"/>
    <x v="4"/>
    <x v="1"/>
    <n v="95"/>
    <n v="119.7"/>
    <n v="570"/>
    <n v="718.2"/>
    <x v="9"/>
    <x v="8"/>
    <x v="2"/>
  </r>
  <r>
    <d v="2022-09-20T00:00:00"/>
    <s v="P0001"/>
    <n v="10"/>
    <x v="2"/>
    <x v="0"/>
    <n v="0"/>
    <x v="16"/>
    <x v="3"/>
    <x v="1"/>
    <n v="98"/>
    <n v="103.88"/>
    <n v="980"/>
    <n v="1038.8"/>
    <x v="9"/>
    <x v="8"/>
    <x v="2"/>
  </r>
  <r>
    <d v="2022-09-21T00:00:00"/>
    <s v="P0018"/>
    <n v="14"/>
    <x v="1"/>
    <x v="0"/>
    <n v="0"/>
    <x v="30"/>
    <x v="2"/>
    <x v="3"/>
    <n v="37"/>
    <n v="49.21"/>
    <n v="518"/>
    <n v="688.94"/>
    <x v="10"/>
    <x v="8"/>
    <x v="2"/>
  </r>
  <r>
    <d v="2022-09-21T00:00:00"/>
    <s v="P0026"/>
    <n v="5"/>
    <x v="2"/>
    <x v="1"/>
    <n v="0"/>
    <x v="42"/>
    <x v="4"/>
    <x v="3"/>
    <n v="18"/>
    <n v="24.66"/>
    <n v="90"/>
    <n v="123.3"/>
    <x v="10"/>
    <x v="8"/>
    <x v="2"/>
  </r>
  <r>
    <d v="2022-09-22T00:00:00"/>
    <s v="P0043"/>
    <n v="12"/>
    <x v="1"/>
    <x v="0"/>
    <n v="0"/>
    <x v="23"/>
    <x v="1"/>
    <x v="1"/>
    <n v="67"/>
    <n v="83.08"/>
    <n v="804"/>
    <n v="996.96"/>
    <x v="18"/>
    <x v="8"/>
    <x v="2"/>
  </r>
  <r>
    <d v="2022-09-23T00:00:00"/>
    <s v="P0012"/>
    <n v="12"/>
    <x v="2"/>
    <x v="0"/>
    <n v="0"/>
    <x v="35"/>
    <x v="2"/>
    <x v="1"/>
    <n v="73"/>
    <n v="94.17"/>
    <n v="876"/>
    <n v="1130.04"/>
    <x v="19"/>
    <x v="8"/>
    <x v="2"/>
  </r>
  <r>
    <d v="2022-09-24T00:00:00"/>
    <s v="P0032"/>
    <n v="14"/>
    <x v="2"/>
    <x v="0"/>
    <n v="0"/>
    <x v="18"/>
    <x v="4"/>
    <x v="1"/>
    <n v="89"/>
    <n v="117.48"/>
    <n v="1246"/>
    <n v="1644.72"/>
    <x v="27"/>
    <x v="8"/>
    <x v="2"/>
  </r>
  <r>
    <d v="2022-09-24T00:00:00"/>
    <s v="P0032"/>
    <n v="8"/>
    <x v="2"/>
    <x v="1"/>
    <n v="0"/>
    <x v="18"/>
    <x v="4"/>
    <x v="1"/>
    <n v="89"/>
    <n v="117.48"/>
    <n v="712"/>
    <n v="939.84"/>
    <x v="27"/>
    <x v="8"/>
    <x v="2"/>
  </r>
  <r>
    <d v="2022-09-27T00:00:00"/>
    <s v="P0036"/>
    <n v="4"/>
    <x v="2"/>
    <x v="1"/>
    <n v="0"/>
    <x v="43"/>
    <x v="4"/>
    <x v="1"/>
    <n v="90"/>
    <n v="96.3"/>
    <n v="360"/>
    <n v="385.2"/>
    <x v="13"/>
    <x v="8"/>
    <x v="2"/>
  </r>
  <r>
    <d v="2022-09-27T00:00:00"/>
    <s v="P0044"/>
    <n v="9"/>
    <x v="2"/>
    <x v="1"/>
    <n v="0"/>
    <x v="11"/>
    <x v="1"/>
    <x v="1"/>
    <n v="76"/>
    <n v="82.08"/>
    <n v="684"/>
    <n v="738.72"/>
    <x v="13"/>
    <x v="8"/>
    <x v="2"/>
  </r>
  <r>
    <d v="2022-09-27T00:00:00"/>
    <s v="P0038"/>
    <n v="3"/>
    <x v="0"/>
    <x v="1"/>
    <n v="0"/>
    <x v="1"/>
    <x v="1"/>
    <x v="1"/>
    <n v="72"/>
    <n v="79.92"/>
    <n v="216"/>
    <n v="239.76"/>
    <x v="13"/>
    <x v="8"/>
    <x v="2"/>
  </r>
  <r>
    <d v="2022-09-29T00:00:00"/>
    <s v="P0034"/>
    <n v="13"/>
    <x v="2"/>
    <x v="0"/>
    <n v="0"/>
    <x v="13"/>
    <x v="4"/>
    <x v="2"/>
    <n v="55"/>
    <n v="58.3"/>
    <n v="715"/>
    <n v="757.9"/>
    <x v="28"/>
    <x v="8"/>
    <x v="2"/>
  </r>
  <r>
    <d v="2022-10-03T00:00:00"/>
    <s v="P0011"/>
    <n v="5"/>
    <x v="2"/>
    <x v="1"/>
    <n v="0"/>
    <x v="31"/>
    <x v="2"/>
    <x v="2"/>
    <n v="44"/>
    <n v="48.4"/>
    <n v="220"/>
    <n v="242"/>
    <x v="2"/>
    <x v="9"/>
    <x v="2"/>
  </r>
  <r>
    <d v="2022-10-04T00:00:00"/>
    <s v="P0007"/>
    <n v="15"/>
    <x v="2"/>
    <x v="0"/>
    <n v="0"/>
    <x v="36"/>
    <x v="3"/>
    <x v="2"/>
    <n v="43"/>
    <n v="47.730000000000004"/>
    <n v="645"/>
    <n v="715.95"/>
    <x v="3"/>
    <x v="9"/>
    <x v="2"/>
  </r>
  <r>
    <d v="2022-10-06T00:00:00"/>
    <s v="P0035"/>
    <n v="1"/>
    <x v="2"/>
    <x v="0"/>
    <n v="0"/>
    <x v="4"/>
    <x v="4"/>
    <x v="3"/>
    <n v="5"/>
    <n v="6.7"/>
    <n v="5"/>
    <n v="6.7"/>
    <x v="16"/>
    <x v="9"/>
    <x v="2"/>
  </r>
  <r>
    <d v="2022-10-09T00:00:00"/>
    <s v="P0038"/>
    <n v="14"/>
    <x v="1"/>
    <x v="0"/>
    <n v="0"/>
    <x v="1"/>
    <x v="1"/>
    <x v="1"/>
    <n v="72"/>
    <n v="79.92"/>
    <n v="1008"/>
    <n v="1118.8800000000001"/>
    <x v="4"/>
    <x v="9"/>
    <x v="2"/>
  </r>
  <r>
    <d v="2022-10-10T00:00:00"/>
    <s v="P0019"/>
    <n v="9"/>
    <x v="2"/>
    <x v="0"/>
    <n v="0"/>
    <x v="40"/>
    <x v="2"/>
    <x v="0"/>
    <n v="150"/>
    <n v="210"/>
    <n v="1350"/>
    <n v="1890"/>
    <x v="26"/>
    <x v="9"/>
    <x v="2"/>
  </r>
  <r>
    <d v="2022-10-10T00:00:00"/>
    <s v="P0044"/>
    <n v="12"/>
    <x v="1"/>
    <x v="0"/>
    <n v="0"/>
    <x v="11"/>
    <x v="1"/>
    <x v="1"/>
    <n v="76"/>
    <n v="82.08"/>
    <n v="912"/>
    <n v="984.96"/>
    <x v="26"/>
    <x v="9"/>
    <x v="2"/>
  </r>
  <r>
    <d v="2022-10-11T00:00:00"/>
    <s v="P0008"/>
    <n v="10"/>
    <x v="2"/>
    <x v="0"/>
    <n v="0"/>
    <x v="25"/>
    <x v="3"/>
    <x v="1"/>
    <n v="83"/>
    <n v="94.62"/>
    <n v="830"/>
    <n v="946.2"/>
    <x v="5"/>
    <x v="9"/>
    <x v="2"/>
  </r>
  <r>
    <d v="2022-10-13T00:00:00"/>
    <s v="P0002"/>
    <n v="15"/>
    <x v="1"/>
    <x v="0"/>
    <n v="0"/>
    <x v="29"/>
    <x v="3"/>
    <x v="1"/>
    <n v="105"/>
    <n v="142.80000000000001"/>
    <n v="1575"/>
    <n v="2142"/>
    <x v="22"/>
    <x v="9"/>
    <x v="2"/>
  </r>
  <r>
    <d v="2022-10-14T00:00:00"/>
    <s v="P0044"/>
    <n v="15"/>
    <x v="0"/>
    <x v="0"/>
    <n v="0"/>
    <x v="11"/>
    <x v="1"/>
    <x v="1"/>
    <n v="76"/>
    <n v="82.08"/>
    <n v="1140"/>
    <n v="1231.2"/>
    <x v="29"/>
    <x v="9"/>
    <x v="2"/>
  </r>
  <r>
    <d v="2022-10-15T00:00:00"/>
    <s v="P0015"/>
    <n v="10"/>
    <x v="2"/>
    <x v="1"/>
    <n v="0"/>
    <x v="27"/>
    <x v="2"/>
    <x v="3"/>
    <n v="12"/>
    <n v="15.719999999999999"/>
    <n v="120"/>
    <n v="157.19999999999999"/>
    <x v="17"/>
    <x v="9"/>
    <x v="2"/>
  </r>
  <r>
    <d v="2022-10-16T00:00:00"/>
    <s v="P0036"/>
    <n v="3"/>
    <x v="1"/>
    <x v="0"/>
    <n v="0"/>
    <x v="43"/>
    <x v="4"/>
    <x v="1"/>
    <n v="90"/>
    <n v="96.3"/>
    <n v="270"/>
    <n v="288.89999999999998"/>
    <x v="23"/>
    <x v="9"/>
    <x v="2"/>
  </r>
  <r>
    <d v="2022-10-23T00:00:00"/>
    <s v="P0024"/>
    <n v="14"/>
    <x v="1"/>
    <x v="1"/>
    <n v="0"/>
    <x v="0"/>
    <x v="0"/>
    <x v="0"/>
    <n v="144"/>
    <n v="156.96"/>
    <n v="2016"/>
    <n v="2197.44"/>
    <x v="19"/>
    <x v="9"/>
    <x v="2"/>
  </r>
  <r>
    <d v="2022-10-30T00:00:00"/>
    <s v="P0042"/>
    <n v="3"/>
    <x v="2"/>
    <x v="1"/>
    <n v="0"/>
    <x v="10"/>
    <x v="1"/>
    <x v="0"/>
    <n v="120"/>
    <n v="162"/>
    <n v="360"/>
    <n v="486"/>
    <x v="24"/>
    <x v="9"/>
    <x v="2"/>
  </r>
  <r>
    <d v="2022-10-31T00:00:00"/>
    <s v="P0038"/>
    <n v="8"/>
    <x v="2"/>
    <x v="0"/>
    <n v="0"/>
    <x v="1"/>
    <x v="1"/>
    <x v="1"/>
    <n v="72"/>
    <n v="79.92"/>
    <n v="576"/>
    <n v="639.36"/>
    <x v="25"/>
    <x v="9"/>
    <x v="2"/>
  </r>
  <r>
    <d v="2022-11-01T00:00:00"/>
    <s v="P0012"/>
    <n v="15"/>
    <x v="0"/>
    <x v="0"/>
    <n v="0"/>
    <x v="35"/>
    <x v="2"/>
    <x v="1"/>
    <n v="73"/>
    <n v="94.17"/>
    <n v="1095"/>
    <n v="1412.55"/>
    <x v="0"/>
    <x v="10"/>
    <x v="2"/>
  </r>
  <r>
    <d v="2022-11-02T00:00:00"/>
    <s v="P0015"/>
    <n v="15"/>
    <x v="0"/>
    <x v="1"/>
    <n v="0"/>
    <x v="27"/>
    <x v="2"/>
    <x v="3"/>
    <n v="12"/>
    <n v="15.719999999999999"/>
    <n v="180"/>
    <n v="235.79999999999998"/>
    <x v="1"/>
    <x v="10"/>
    <x v="2"/>
  </r>
  <r>
    <d v="2022-11-02T00:00:00"/>
    <s v="P0030"/>
    <n v="15"/>
    <x v="2"/>
    <x v="1"/>
    <n v="0"/>
    <x v="28"/>
    <x v="4"/>
    <x v="0"/>
    <n v="148"/>
    <n v="201.28"/>
    <n v="2220"/>
    <n v="3019.2"/>
    <x v="1"/>
    <x v="10"/>
    <x v="2"/>
  </r>
  <r>
    <d v="2022-11-02T00:00:00"/>
    <s v="P0035"/>
    <n v="5"/>
    <x v="2"/>
    <x v="1"/>
    <n v="0"/>
    <x v="4"/>
    <x v="4"/>
    <x v="3"/>
    <n v="5"/>
    <n v="6.7"/>
    <n v="25"/>
    <n v="33.5"/>
    <x v="1"/>
    <x v="10"/>
    <x v="2"/>
  </r>
  <r>
    <d v="2022-11-03T00:00:00"/>
    <s v="P0020"/>
    <n v="11"/>
    <x v="1"/>
    <x v="0"/>
    <n v="0"/>
    <x v="14"/>
    <x v="0"/>
    <x v="2"/>
    <n v="61"/>
    <n v="76.25"/>
    <n v="671"/>
    <n v="838.75"/>
    <x v="2"/>
    <x v="10"/>
    <x v="2"/>
  </r>
  <r>
    <d v="2022-11-04T00:00:00"/>
    <s v="P0008"/>
    <n v="10"/>
    <x v="2"/>
    <x v="0"/>
    <n v="0"/>
    <x v="25"/>
    <x v="3"/>
    <x v="1"/>
    <n v="83"/>
    <n v="94.62"/>
    <n v="830"/>
    <n v="946.2"/>
    <x v="3"/>
    <x v="10"/>
    <x v="2"/>
  </r>
  <r>
    <d v="2022-11-05T00:00:00"/>
    <s v="P0019"/>
    <n v="15"/>
    <x v="2"/>
    <x v="1"/>
    <n v="0"/>
    <x v="40"/>
    <x v="2"/>
    <x v="0"/>
    <n v="150"/>
    <n v="210"/>
    <n v="2250"/>
    <n v="3150"/>
    <x v="15"/>
    <x v="10"/>
    <x v="2"/>
  </r>
  <r>
    <d v="2022-11-06T00:00:00"/>
    <s v="P0043"/>
    <n v="13"/>
    <x v="2"/>
    <x v="1"/>
    <n v="0"/>
    <x v="23"/>
    <x v="1"/>
    <x v="1"/>
    <n v="67"/>
    <n v="83.08"/>
    <n v="871"/>
    <n v="1080.04"/>
    <x v="16"/>
    <x v="10"/>
    <x v="2"/>
  </r>
  <r>
    <d v="2022-11-06T00:00:00"/>
    <s v="P0015"/>
    <n v="13"/>
    <x v="1"/>
    <x v="0"/>
    <n v="0"/>
    <x v="27"/>
    <x v="2"/>
    <x v="3"/>
    <n v="12"/>
    <n v="15.719999999999999"/>
    <n v="156"/>
    <n v="204.35999999999999"/>
    <x v="16"/>
    <x v="10"/>
    <x v="2"/>
  </r>
  <r>
    <d v="2022-11-06T00:00:00"/>
    <s v="P0042"/>
    <n v="13"/>
    <x v="2"/>
    <x v="1"/>
    <n v="0"/>
    <x v="10"/>
    <x v="1"/>
    <x v="0"/>
    <n v="120"/>
    <n v="162"/>
    <n v="1560"/>
    <n v="2106"/>
    <x v="16"/>
    <x v="10"/>
    <x v="2"/>
  </r>
  <r>
    <d v="2022-11-07T00:00:00"/>
    <s v="P0040"/>
    <n v="13"/>
    <x v="1"/>
    <x v="1"/>
    <n v="0"/>
    <x v="17"/>
    <x v="1"/>
    <x v="1"/>
    <n v="90"/>
    <n v="115.2"/>
    <n v="1170"/>
    <n v="1497.6000000000001"/>
    <x v="20"/>
    <x v="10"/>
    <x v="2"/>
  </r>
  <r>
    <d v="2022-11-08T00:00:00"/>
    <s v="P0036"/>
    <n v="11"/>
    <x v="0"/>
    <x v="1"/>
    <n v="0"/>
    <x v="43"/>
    <x v="4"/>
    <x v="1"/>
    <n v="90"/>
    <n v="96.3"/>
    <n v="990"/>
    <n v="1059.3"/>
    <x v="21"/>
    <x v="10"/>
    <x v="2"/>
  </r>
  <r>
    <d v="2022-11-08T00:00:00"/>
    <s v="P0019"/>
    <n v="10"/>
    <x v="0"/>
    <x v="0"/>
    <n v="0"/>
    <x v="40"/>
    <x v="2"/>
    <x v="0"/>
    <n v="150"/>
    <n v="210"/>
    <n v="1500"/>
    <n v="2100"/>
    <x v="21"/>
    <x v="10"/>
    <x v="2"/>
  </r>
  <r>
    <d v="2022-11-09T00:00:00"/>
    <s v="P0027"/>
    <n v="8"/>
    <x v="1"/>
    <x v="1"/>
    <n v="0"/>
    <x v="26"/>
    <x v="4"/>
    <x v="2"/>
    <n v="48"/>
    <n v="57.120000000000005"/>
    <n v="384"/>
    <n v="456.96000000000004"/>
    <x v="4"/>
    <x v="10"/>
    <x v="2"/>
  </r>
  <r>
    <d v="2022-11-10T00:00:00"/>
    <s v="P0018"/>
    <n v="7"/>
    <x v="2"/>
    <x v="0"/>
    <n v="0"/>
    <x v="30"/>
    <x v="2"/>
    <x v="3"/>
    <n v="37"/>
    <n v="49.21"/>
    <n v="259"/>
    <n v="344.47"/>
    <x v="26"/>
    <x v="10"/>
    <x v="2"/>
  </r>
  <r>
    <d v="2022-11-13T00:00:00"/>
    <s v="P0027"/>
    <n v="10"/>
    <x v="0"/>
    <x v="1"/>
    <n v="0"/>
    <x v="26"/>
    <x v="4"/>
    <x v="2"/>
    <n v="48"/>
    <n v="57.120000000000005"/>
    <n v="480"/>
    <n v="571.20000000000005"/>
    <x v="22"/>
    <x v="10"/>
    <x v="2"/>
  </r>
  <r>
    <d v="2022-11-14T00:00:00"/>
    <s v="P0002"/>
    <n v="1"/>
    <x v="2"/>
    <x v="1"/>
    <n v="0"/>
    <x v="29"/>
    <x v="3"/>
    <x v="1"/>
    <n v="105"/>
    <n v="142.80000000000001"/>
    <n v="105"/>
    <n v="142.80000000000001"/>
    <x v="29"/>
    <x v="10"/>
    <x v="2"/>
  </r>
  <r>
    <d v="2022-11-15T00:00:00"/>
    <s v="P0012"/>
    <n v="14"/>
    <x v="2"/>
    <x v="1"/>
    <n v="0"/>
    <x v="35"/>
    <x v="2"/>
    <x v="1"/>
    <n v="73"/>
    <n v="94.17"/>
    <n v="1022"/>
    <n v="1318.38"/>
    <x v="17"/>
    <x v="10"/>
    <x v="2"/>
  </r>
  <r>
    <d v="2022-11-16T00:00:00"/>
    <s v="P0017"/>
    <n v="8"/>
    <x v="1"/>
    <x v="0"/>
    <n v="0"/>
    <x v="39"/>
    <x v="2"/>
    <x v="0"/>
    <n v="134"/>
    <n v="156.78"/>
    <n v="1072"/>
    <n v="1254.24"/>
    <x v="23"/>
    <x v="10"/>
    <x v="2"/>
  </r>
  <r>
    <d v="2022-11-18T00:00:00"/>
    <s v="P0034"/>
    <n v="8"/>
    <x v="2"/>
    <x v="1"/>
    <n v="0"/>
    <x v="13"/>
    <x v="4"/>
    <x v="2"/>
    <n v="55"/>
    <n v="58.3"/>
    <n v="440"/>
    <n v="466.4"/>
    <x v="7"/>
    <x v="10"/>
    <x v="2"/>
  </r>
  <r>
    <d v="2022-11-21T00:00:00"/>
    <s v="P0020"/>
    <n v="6"/>
    <x v="2"/>
    <x v="1"/>
    <n v="0"/>
    <x v="14"/>
    <x v="0"/>
    <x v="2"/>
    <n v="61"/>
    <n v="76.25"/>
    <n v="366"/>
    <n v="457.5"/>
    <x v="10"/>
    <x v="10"/>
    <x v="2"/>
  </r>
  <r>
    <d v="2022-11-23T00:00:00"/>
    <s v="P0036"/>
    <n v="12"/>
    <x v="1"/>
    <x v="0"/>
    <n v="0"/>
    <x v="43"/>
    <x v="4"/>
    <x v="1"/>
    <n v="90"/>
    <n v="96.3"/>
    <n v="1080"/>
    <n v="1155.5999999999999"/>
    <x v="19"/>
    <x v="10"/>
    <x v="2"/>
  </r>
  <r>
    <d v="2022-11-25T00:00:00"/>
    <s v="P0004"/>
    <n v="5"/>
    <x v="2"/>
    <x v="1"/>
    <n v="0"/>
    <x v="3"/>
    <x v="3"/>
    <x v="2"/>
    <n v="44"/>
    <n v="48.84"/>
    <n v="220"/>
    <n v="244.20000000000002"/>
    <x v="11"/>
    <x v="10"/>
    <x v="2"/>
  </r>
  <r>
    <d v="2022-11-26T00:00:00"/>
    <s v="P0032"/>
    <n v="5"/>
    <x v="2"/>
    <x v="0"/>
    <n v="0"/>
    <x v="18"/>
    <x v="4"/>
    <x v="1"/>
    <n v="89"/>
    <n v="117.48"/>
    <n v="445"/>
    <n v="587.4"/>
    <x v="12"/>
    <x v="10"/>
    <x v="2"/>
  </r>
  <r>
    <d v="2022-11-27T00:00:00"/>
    <s v="P0034"/>
    <n v="15"/>
    <x v="2"/>
    <x v="0"/>
    <n v="0"/>
    <x v="13"/>
    <x v="4"/>
    <x v="2"/>
    <n v="55"/>
    <n v="58.3"/>
    <n v="825"/>
    <n v="874.5"/>
    <x v="13"/>
    <x v="10"/>
    <x v="2"/>
  </r>
  <r>
    <d v="2022-11-28T00:00:00"/>
    <s v="P0031"/>
    <n v="8"/>
    <x v="2"/>
    <x v="1"/>
    <n v="0"/>
    <x v="5"/>
    <x v="4"/>
    <x v="1"/>
    <n v="93"/>
    <n v="104.16"/>
    <n v="744"/>
    <n v="833.28"/>
    <x v="14"/>
    <x v="10"/>
    <x v="2"/>
  </r>
  <r>
    <d v="2022-11-30T00:00:00"/>
    <s v="P0015"/>
    <n v="2"/>
    <x v="2"/>
    <x v="0"/>
    <n v="0"/>
    <x v="27"/>
    <x v="2"/>
    <x v="3"/>
    <n v="12"/>
    <n v="15.719999999999999"/>
    <n v="24"/>
    <n v="31.439999999999998"/>
    <x v="24"/>
    <x v="10"/>
    <x v="2"/>
  </r>
  <r>
    <d v="2022-12-03T00:00:00"/>
    <s v="P0028"/>
    <n v="5"/>
    <x v="0"/>
    <x v="1"/>
    <n v="0"/>
    <x v="33"/>
    <x v="4"/>
    <x v="3"/>
    <n v="37"/>
    <n v="41.81"/>
    <n v="185"/>
    <n v="209.05"/>
    <x v="2"/>
    <x v="11"/>
    <x v="2"/>
  </r>
  <r>
    <d v="2022-12-04T00:00:00"/>
    <s v="P0026"/>
    <n v="10"/>
    <x v="2"/>
    <x v="1"/>
    <n v="0"/>
    <x v="42"/>
    <x v="4"/>
    <x v="3"/>
    <n v="18"/>
    <n v="24.66"/>
    <n v="180"/>
    <n v="246.6"/>
    <x v="3"/>
    <x v="11"/>
    <x v="2"/>
  </r>
  <r>
    <d v="2022-12-04T00:00:00"/>
    <s v="P0044"/>
    <n v="15"/>
    <x v="2"/>
    <x v="1"/>
    <n v="0"/>
    <x v="11"/>
    <x v="1"/>
    <x v="1"/>
    <n v="76"/>
    <n v="82.08"/>
    <n v="1140"/>
    <n v="1231.2"/>
    <x v="3"/>
    <x v="11"/>
    <x v="2"/>
  </r>
  <r>
    <d v="2022-12-07T00:00:00"/>
    <s v="P0038"/>
    <n v="12"/>
    <x v="2"/>
    <x v="1"/>
    <n v="0"/>
    <x v="1"/>
    <x v="1"/>
    <x v="1"/>
    <n v="72"/>
    <n v="79.92"/>
    <n v="864"/>
    <n v="959.04"/>
    <x v="20"/>
    <x v="11"/>
    <x v="2"/>
  </r>
  <r>
    <d v="2022-12-07T00:00:00"/>
    <s v="P0016"/>
    <n v="13"/>
    <x v="2"/>
    <x v="0"/>
    <n v="0"/>
    <x v="21"/>
    <x v="2"/>
    <x v="3"/>
    <n v="13"/>
    <n v="16.64"/>
    <n v="169"/>
    <n v="216.32"/>
    <x v="20"/>
    <x v="11"/>
    <x v="2"/>
  </r>
  <r>
    <d v="2022-12-07T00:00:00"/>
    <s v="P0038"/>
    <n v="5"/>
    <x v="2"/>
    <x v="1"/>
    <n v="0"/>
    <x v="1"/>
    <x v="1"/>
    <x v="1"/>
    <n v="72"/>
    <n v="79.92"/>
    <n v="360"/>
    <n v="399.6"/>
    <x v="20"/>
    <x v="11"/>
    <x v="2"/>
  </r>
  <r>
    <d v="2022-12-11T00:00:00"/>
    <s v="P0027"/>
    <n v="5"/>
    <x v="2"/>
    <x v="0"/>
    <n v="0"/>
    <x v="26"/>
    <x v="4"/>
    <x v="2"/>
    <n v="48"/>
    <n v="57.120000000000005"/>
    <n v="240"/>
    <n v="285.60000000000002"/>
    <x v="5"/>
    <x v="11"/>
    <x v="2"/>
  </r>
  <r>
    <d v="2022-12-11T00:00:00"/>
    <s v="P0013"/>
    <n v="9"/>
    <x v="0"/>
    <x v="0"/>
    <n v="0"/>
    <x v="2"/>
    <x v="2"/>
    <x v="1"/>
    <n v="112"/>
    <n v="122.08"/>
    <n v="1008"/>
    <n v="1098.72"/>
    <x v="5"/>
    <x v="11"/>
    <x v="2"/>
  </r>
  <r>
    <d v="2022-12-11T00:00:00"/>
    <s v="P0014"/>
    <n v="10"/>
    <x v="1"/>
    <x v="1"/>
    <n v="0"/>
    <x v="9"/>
    <x v="2"/>
    <x v="1"/>
    <n v="112"/>
    <n v="146.72"/>
    <n v="1120"/>
    <n v="1467.2"/>
    <x v="5"/>
    <x v="11"/>
    <x v="2"/>
  </r>
  <r>
    <d v="2022-12-12T00:00:00"/>
    <s v="P0030"/>
    <n v="9"/>
    <x v="0"/>
    <x v="1"/>
    <n v="0"/>
    <x v="28"/>
    <x v="4"/>
    <x v="0"/>
    <n v="148"/>
    <n v="201.28"/>
    <n v="1332"/>
    <n v="1811.52"/>
    <x v="6"/>
    <x v="11"/>
    <x v="2"/>
  </r>
  <r>
    <d v="2022-12-12T00:00:00"/>
    <s v="P0041"/>
    <n v="10"/>
    <x v="0"/>
    <x v="0"/>
    <n v="0"/>
    <x v="41"/>
    <x v="1"/>
    <x v="0"/>
    <n v="138"/>
    <n v="173.88"/>
    <n v="1380"/>
    <n v="1738.8"/>
    <x v="6"/>
    <x v="11"/>
    <x v="2"/>
  </r>
  <r>
    <d v="2022-12-14T00:00:00"/>
    <s v="P0005"/>
    <n v="4"/>
    <x v="2"/>
    <x v="1"/>
    <n v="0"/>
    <x v="24"/>
    <x v="3"/>
    <x v="0"/>
    <n v="133"/>
    <n v="155.61000000000001"/>
    <n v="532"/>
    <n v="622.44000000000005"/>
    <x v="29"/>
    <x v="11"/>
    <x v="2"/>
  </r>
  <r>
    <d v="2022-12-15T00:00:00"/>
    <s v="P0009"/>
    <n v="13"/>
    <x v="2"/>
    <x v="0"/>
    <n v="0"/>
    <x v="37"/>
    <x v="3"/>
    <x v="3"/>
    <n v="6"/>
    <n v="7.8599999999999994"/>
    <n v="78"/>
    <n v="102.17999999999999"/>
    <x v="17"/>
    <x v="11"/>
    <x v="2"/>
  </r>
  <r>
    <d v="2022-12-19T00:00:00"/>
    <s v="P0044"/>
    <n v="7"/>
    <x v="2"/>
    <x v="0"/>
    <n v="0"/>
    <x v="11"/>
    <x v="1"/>
    <x v="1"/>
    <n v="76"/>
    <n v="82.08"/>
    <n v="532"/>
    <n v="574.55999999999995"/>
    <x v="8"/>
    <x v="11"/>
    <x v="2"/>
  </r>
  <r>
    <d v="2022-12-19T00:00:00"/>
    <s v="P0011"/>
    <n v="14"/>
    <x v="2"/>
    <x v="1"/>
    <n v="0"/>
    <x v="31"/>
    <x v="2"/>
    <x v="2"/>
    <n v="44"/>
    <n v="48.4"/>
    <n v="616"/>
    <n v="677.6"/>
    <x v="8"/>
    <x v="11"/>
    <x v="2"/>
  </r>
  <r>
    <d v="2022-12-19T00:00:00"/>
    <s v="P0009"/>
    <n v="11"/>
    <x v="1"/>
    <x v="0"/>
    <n v="0"/>
    <x v="37"/>
    <x v="3"/>
    <x v="3"/>
    <n v="6"/>
    <n v="7.8599999999999994"/>
    <n v="66"/>
    <n v="86.46"/>
    <x v="8"/>
    <x v="11"/>
    <x v="2"/>
  </r>
  <r>
    <d v="2022-12-21T00:00:00"/>
    <s v="P0006"/>
    <n v="10"/>
    <x v="2"/>
    <x v="0"/>
    <n v="0"/>
    <x v="15"/>
    <x v="3"/>
    <x v="1"/>
    <n v="75"/>
    <n v="85.5"/>
    <n v="750"/>
    <n v="855"/>
    <x v="10"/>
    <x v="11"/>
    <x v="2"/>
  </r>
  <r>
    <d v="2022-12-29T00:00:00"/>
    <s v="P0008"/>
    <n v="15"/>
    <x v="2"/>
    <x v="0"/>
    <n v="0"/>
    <x v="25"/>
    <x v="3"/>
    <x v="1"/>
    <n v="83"/>
    <n v="94.62"/>
    <n v="1245"/>
    <n v="1419.3000000000002"/>
    <x v="28"/>
    <x v="11"/>
    <x v="2"/>
  </r>
  <r>
    <d v="2022-12-29T00:00:00"/>
    <s v="P0042"/>
    <n v="1"/>
    <x v="0"/>
    <x v="1"/>
    <n v="0"/>
    <x v="10"/>
    <x v="1"/>
    <x v="0"/>
    <n v="120"/>
    <n v="162"/>
    <n v="120"/>
    <n v="162"/>
    <x v="28"/>
    <x v="11"/>
    <x v="2"/>
  </r>
  <r>
    <d v="2022-12-30T00:00:00"/>
    <s v="P0041"/>
    <n v="14"/>
    <x v="2"/>
    <x v="0"/>
    <n v="0"/>
    <x v="41"/>
    <x v="1"/>
    <x v="0"/>
    <n v="138"/>
    <n v="173.88"/>
    <n v="1932"/>
    <n v="2434.3199999999997"/>
    <x v="24"/>
    <x v="11"/>
    <x v="2"/>
  </r>
  <r>
    <d v="2022-12-31T00:00:00"/>
    <s v="P0033"/>
    <n v="12"/>
    <x v="1"/>
    <x v="0"/>
    <n v="0"/>
    <x v="38"/>
    <x v="4"/>
    <x v="1"/>
    <n v="95"/>
    <n v="119.7"/>
    <n v="1140"/>
    <n v="1436.4"/>
    <x v="25"/>
    <x v="11"/>
    <x v="2"/>
  </r>
  <r>
    <d v="2022-12-31T00:00:00"/>
    <s v="P0011"/>
    <n v="6"/>
    <x v="1"/>
    <x v="0"/>
    <n v="0"/>
    <x v="31"/>
    <x v="2"/>
    <x v="2"/>
    <n v="44"/>
    <n v="48.4"/>
    <n v="264"/>
    <n v="290.39999999999998"/>
    <x v="25"/>
    <x v="11"/>
    <x v="2"/>
  </r>
  <r>
    <d v="2022-12-31T00:00:00"/>
    <s v="P0011"/>
    <n v="3"/>
    <x v="0"/>
    <x v="1"/>
    <n v="0"/>
    <x v="31"/>
    <x v="2"/>
    <x v="2"/>
    <n v="44"/>
    <n v="48.4"/>
    <n v="132"/>
    <n v="145.19999999999999"/>
    <x v="25"/>
    <x v="1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B98E3F-E41C-4244-92AA-B69A6E1DF308}"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J15" firstHeaderRow="0"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4">
        <item x="0"/>
        <item x="1"/>
        <item x="2"/>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PRICE" fld="11" baseField="0" baseItem="0"/>
    <dataField name="Sum of TOTAL SELING PRICE" fld="1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10957F-6942-4019-B512-EF68BFF64B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E11" firstHeaderRow="0" firstDataRow="1" firstDataCol="0"/>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4">
        <item x="0"/>
        <item x="1"/>
        <item x="2"/>
        <item t="default"/>
      </items>
    </pivotField>
  </pivotFields>
  <rowItems count="1">
    <i/>
  </rowItems>
  <colFields count="1">
    <field x="-2"/>
  </colFields>
  <colItems count="2">
    <i>
      <x/>
    </i>
    <i i="1">
      <x v="1"/>
    </i>
  </colItems>
  <dataFields count="2">
    <dataField name="Sum of TOTAL BUYING PRICE" fld="11" baseField="0" baseItem="0"/>
    <dataField name="Sum of TOTAL SELING PRICE" fld="1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84C99C-95DB-495B-BB51-B47C5E7F0E05}"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4">
  <location ref="AS4:AT6" firstHeaderRow="1" firstDataRow="1" firstDataCol="1"/>
  <pivotFields count="16">
    <pivotField numFmtId="14" showAll="0"/>
    <pivotField showAll="0"/>
    <pivotField showAll="0"/>
    <pivotField showAll="0">
      <items count="4">
        <item x="2"/>
        <item h="1" x="1"/>
        <item h="1" x="0"/>
        <item t="default"/>
      </items>
    </pivotField>
    <pivotField axis="axisRow" showAll="0" defaultSubtotal="0">
      <items count="2">
        <item x="1"/>
        <item x="0"/>
      </items>
    </pivotField>
    <pivotField numFmtId="164" showAll="0"/>
    <pivotField showAll="0"/>
    <pivotField showAll="0">
      <items count="6">
        <item x="3"/>
        <item x="2"/>
        <item x="0"/>
        <item x="4"/>
        <item x="1"/>
        <item t="default"/>
      </items>
    </pivotField>
    <pivotField showAll="0"/>
    <pivotField showAll="0"/>
    <pivotField showAll="0"/>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4"/>
  </rowFields>
  <rowItems count="2">
    <i>
      <x/>
    </i>
    <i>
      <x v="1"/>
    </i>
  </rowItems>
  <colItems count="1">
    <i/>
  </colItems>
  <dataFields count="1">
    <dataField name="Sum of TOTAL SELING PRICE" fld="12" baseField="0" baseItem="0"/>
  </dataFields>
  <chartFormats count="6">
    <chartFormat chart="30" format="3" series="1">
      <pivotArea type="data" outline="0" fieldPosition="0">
        <references count="1">
          <reference field="4294967294" count="1" selected="0">
            <x v="0"/>
          </reference>
        </references>
      </pivotArea>
    </chartFormat>
    <chartFormat chart="30" format="4">
      <pivotArea type="data" outline="0" fieldPosition="0">
        <references count="2">
          <reference field="4294967294" count="1" selected="0">
            <x v="0"/>
          </reference>
          <reference field="4" count="1" selected="0">
            <x v="0"/>
          </reference>
        </references>
      </pivotArea>
    </chartFormat>
    <chartFormat chart="30" format="5">
      <pivotArea type="data" outline="0" fieldPosition="0">
        <references count="2">
          <reference field="4294967294" count="1" selected="0">
            <x v="0"/>
          </reference>
          <reference field="4" count="1" selected="0">
            <x v="1"/>
          </reference>
        </references>
      </pivotArea>
    </chartFormat>
    <chartFormat chart="43" format="6" series="1">
      <pivotArea type="data" outline="0" fieldPosition="0">
        <references count="1">
          <reference field="4294967294" count="1" selected="0">
            <x v="0"/>
          </reference>
        </references>
      </pivotArea>
    </chartFormat>
    <chartFormat chart="43" format="7">
      <pivotArea type="data" outline="0" fieldPosition="0">
        <references count="2">
          <reference field="4294967294" count="1" selected="0">
            <x v="0"/>
          </reference>
          <reference field="4" count="1" selected="0">
            <x v="0"/>
          </reference>
        </references>
      </pivotArea>
    </chartFormat>
    <chartFormat chart="43" format="8">
      <pivotArea type="data" outline="0" fieldPosition="0">
        <references count="2">
          <reference field="4294967294" count="1" selected="0">
            <x v="0"/>
          </reference>
          <reference field="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BEEC48-1CE8-421B-9813-7C999CB949D9}"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location ref="AO4:AP5" firstHeaderRow="1" firstDataRow="1" firstDataCol="1"/>
  <pivotFields count="16">
    <pivotField numFmtId="14" showAll="0"/>
    <pivotField showAll="0"/>
    <pivotField showAll="0"/>
    <pivotField axis="axisRow" showAll="0">
      <items count="4">
        <item x="2"/>
        <item h="1" x="1"/>
        <item h="1"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showAll="0"/>
    <pivotField showAll="0"/>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1">
    <i>
      <x/>
    </i>
  </rowItems>
  <colItems count="1">
    <i/>
  </colItems>
  <dataFields count="1">
    <dataField name="Sum of TOTAL SELING PRICE" fld="12" baseField="0" baseItem="0"/>
  </dataFields>
  <chartFormats count="9">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3" count="1" selected="0">
            <x v="0"/>
          </reference>
        </references>
      </pivotArea>
    </chartFormat>
    <chartFormat chart="14" format="12">
      <pivotArea type="data" outline="0" fieldPosition="0">
        <references count="2">
          <reference field="4294967294" count="1" selected="0">
            <x v="0"/>
          </reference>
          <reference field="3" count="1" selected="0">
            <x v="1"/>
          </reference>
        </references>
      </pivotArea>
    </chartFormat>
    <chartFormat chart="14" format="13">
      <pivotArea type="data" outline="0" fieldPosition="0">
        <references count="2">
          <reference field="4294967294" count="1" selected="0">
            <x v="0"/>
          </reference>
          <reference field="3" count="1" selected="0">
            <x v="2"/>
          </reference>
        </references>
      </pivotArea>
    </chartFormat>
    <chartFormat chart="20" format="14" series="1">
      <pivotArea type="data" outline="0" fieldPosition="0">
        <references count="1">
          <reference field="4294967294" count="1" selected="0">
            <x v="0"/>
          </reference>
        </references>
      </pivotArea>
    </chartFormat>
    <chartFormat chart="20" format="15">
      <pivotArea type="data" outline="0" fieldPosition="0">
        <references count="2">
          <reference field="4294967294" count="1" selected="0">
            <x v="0"/>
          </reference>
          <reference field="3" count="1" selected="0">
            <x v="0"/>
          </reference>
        </references>
      </pivotArea>
    </chartFormat>
    <chartFormat chart="20" format="16">
      <pivotArea type="data" outline="0" fieldPosition="0">
        <references count="2">
          <reference field="4294967294" count="1" selected="0">
            <x v="0"/>
          </reference>
          <reference field="3" count="1" selected="0">
            <x v="1"/>
          </reference>
        </references>
      </pivotArea>
    </chartFormat>
    <chartFormat chart="20" format="17">
      <pivotArea type="data" outline="0" fieldPosition="0">
        <references count="2">
          <reference field="4294967294" count="1" selected="0">
            <x v="0"/>
          </reference>
          <reference field="3" count="1" selected="0">
            <x v="2"/>
          </reference>
        </references>
      </pivotArea>
    </chartFormat>
    <chartFormat chart="20" format="18">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B6DDDA-9FD5-4A3E-8861-B9FC5D9E715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B34" firstHeaderRow="1"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ING PRICE" fld="12" baseField="0" baseItem="0"/>
  </dataFields>
  <chartFormats count="1">
    <chartFormat chart="1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550E44-AC6A-45D7-B9FE-5DE77A849A85}"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I3:AJ8" firstHeaderRow="1"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showAll="0"/>
    <pivotField dataField="1" showAll="0"/>
    <pivotField showAll="0"/>
    <pivotField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7"/>
  </rowFields>
  <rowItems count="5">
    <i>
      <x/>
    </i>
    <i>
      <x v="1"/>
    </i>
    <i>
      <x v="2"/>
    </i>
    <i>
      <x v="3"/>
    </i>
    <i>
      <x v="4"/>
    </i>
  </rowItems>
  <colItems count="1">
    <i/>
  </colItems>
  <dataFields count="1">
    <dataField name="Sum of SELLING PRICE" fld="10"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948116-3D87-407D-86AC-4DD2D87F46D6}"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S3:V46" firstHeaderRow="0" firstDataRow="1" firstDataCol="2"/>
  <pivotFields count="16">
    <pivotField compact="0" numFmtId="14" outline="0" showAll="0"/>
    <pivotField compact="0" outline="0" showAll="0"/>
    <pivotField dataField="1" compact="0" outline="0" showAll="0"/>
    <pivotField compact="0" outline="0" showAll="0">
      <items count="4">
        <item x="2"/>
        <item h="1" x="1"/>
        <item h="1"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2">
    <field x="6"/>
    <field x="8"/>
  </rowFields>
  <rowItems count="43">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ING PRICE" fld="12" baseField="0" baseItem="0"/>
    <dataField name="Sum of QUANTITY"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4C6DB1DB-585E-46B7-ABA5-6F3989401EAD}" sourceName="MONTH">
  <pivotTables>
    <pivotTable tabId="7" name="PivotTable2"/>
    <pivotTable tabId="7" name="PivotTable3"/>
    <pivotTable tabId="7" name="PivotTable4"/>
    <pivotTable tabId="7" name="PivotTable5"/>
    <pivotTable tabId="7" name="PivotTable6"/>
    <pivotTable tabId="7" name="PivotTable7"/>
    <pivotTable tabId="7" name="PivotTable8"/>
  </pivotTables>
  <data>
    <tabular pivotCacheId="2118493959">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4E26952A-98D7-4123-A302-3E30BAFDD211}" sourceName="YEAR">
  <pivotTables>
    <pivotTable tabId="7" name="PivotTable2"/>
    <pivotTable tabId="7" name="PivotTable3"/>
    <pivotTable tabId="7" name="PivotTable4"/>
    <pivotTable tabId="7" name="PivotTable5"/>
    <pivotTable tabId="7" name="PivotTable6"/>
    <pivotTable tabId="7" name="PivotTable7"/>
    <pivotTable tabId="7" name="PivotTable8"/>
  </pivotTables>
  <data>
    <tabular pivotCacheId="2118493959">
      <items count="3">
        <i x="1" s="1"/>
        <i x="2" s="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1" xr10:uid="{818B98DF-1527-4148-B5B4-AC61D0C80D71}" sourceName="SALE TYPE">
  <pivotTables>
    <pivotTable tabId="7" name="PivotTable2"/>
    <pivotTable tabId="7" name="PivotTable3"/>
    <pivotTable tabId="7" name="PivotTable4"/>
    <pivotTable tabId="7" name="PivotTable5"/>
    <pivotTable tabId="7" name="PivotTable6"/>
    <pivotTable tabId="7" name="PivotTable7"/>
    <pivotTable tabId="7" name="PivotTable8"/>
  </pivotTables>
  <data>
    <tabular pivotCacheId="2118493959">
      <items count="3">
        <i x="2" s="1"/>
        <i x="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5517125A-58EA-4992-9843-3A04341D9E94}" sourceName="PAYMENT MODE">
  <pivotTables>
    <pivotTable tabId="7" name="PivotTable2"/>
    <pivotTable tabId="7" name="PivotTable3"/>
    <pivotTable tabId="7" name="PivotTable4"/>
    <pivotTable tabId="7" name="PivotTable5"/>
    <pivotTable tabId="7" name="PivotTable6"/>
    <pivotTable tabId="7" name="PivotTable7"/>
    <pivotTable tabId="7" name="PivotTable8"/>
  </pivotTables>
  <data>
    <tabular pivotCacheId="211849395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D48BA6A4-BAAC-4AFE-A504-4E6E06644BB7}" cache="Slicer_MONTH1" caption="MONTH" style="R" rowHeight="288000"/>
  <slicer name="YEAR" xr10:uid="{8673CA69-DFCF-4F28-B989-710EDA50E460}" cache="Slicer_YEAR1" caption="YEAR" style="R" rowHeight="234950"/>
  <slicer name="SALE TYPE" xr10:uid="{28435672-C10D-4520-A962-8FD2C77C5A1B}" cache="Slicer_SALE_TYPE1" caption="SALE TYPE" columnCount="3" style="R" rowHeight="432000"/>
  <slicer name="PAYMENT MODE" xr10:uid="{9F5F3A5A-4F04-4601-BFBB-C74E7AF1BA0C}" cache="Slicer_PAYMENT_MODE1" caption="PAYMENT MODE" columnCount="2" style="R"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P528" headerRowDxfId="18" dataDxfId="17" totalsRowDxfId="16">
  <tableColumns count="16">
    <tableColumn id="1" xr3:uid="{00000000-0010-0000-0000-000001000000}" name="DATE" dataDxfId="15"/>
    <tableColumn id="2" xr3:uid="{00000000-0010-0000-0000-000002000000}" name="PRODUCT ID" dataDxfId="14"/>
    <tableColumn id="3" xr3:uid="{00000000-0010-0000-0000-000003000000}" name="QUANTITY" dataDxfId="13"/>
    <tableColumn id="4" xr3:uid="{00000000-0010-0000-0000-000004000000}" name="SALE TYPE" dataDxfId="12"/>
    <tableColumn id="5" xr3:uid="{00000000-0010-0000-0000-000005000000}" name="PAYMENT MODE" dataDxfId="11"/>
    <tableColumn id="6" xr3:uid="{00000000-0010-0000-0000-000006000000}" name="DISCOUNT %" dataDxfId="10"/>
    <tableColumn id="7" xr3:uid="{00000000-0010-0000-0000-000007000000}" name="PRODUCT" dataDxfId="9"/>
    <tableColumn id="8" xr3:uid="{00000000-0010-0000-0000-000008000000}" name="CATEGORY" dataDxfId="8"/>
    <tableColumn id="9" xr3:uid="{00000000-0010-0000-0000-000009000000}" name="UOM" dataDxfId="7"/>
    <tableColumn id="10" xr3:uid="{00000000-0010-0000-0000-00000A000000}" name="BUYING PRIZE" dataDxfId="6"/>
    <tableColumn id="11" xr3:uid="{00000000-0010-0000-0000-00000B000000}" name="SELLING PRICE" dataDxfId="5"/>
    <tableColumn id="12" xr3:uid="{00000000-0010-0000-0000-00000C000000}" name="TOTAL BUYING PRICE" dataDxfId="4"/>
    <tableColumn id="13" xr3:uid="{00000000-0010-0000-0000-00000D000000}" name="TOTAL SELING PRICE" dataDxfId="3"/>
    <tableColumn id="14" xr3:uid="{00000000-0010-0000-0000-00000E000000}" name="DAY" dataDxfId="2"/>
    <tableColumn id="15" xr3:uid="{00000000-0010-0000-0000-00000F000000}" name="MONTH" dataDxfId="1"/>
    <tableColumn id="16" xr3:uid="{00000000-0010-0000-0000-000010000000}" name="YEAR" dataDxfId="0"/>
  </tableColumns>
  <tableStyleInfo name="Input 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F46">
  <tableColumns count="6">
    <tableColumn id="1" xr3:uid="{00000000-0010-0000-0100-000001000000}" name="PRODUCT ID"/>
    <tableColumn id="2" xr3:uid="{00000000-0010-0000-0100-000002000000}" name="PRODUCT"/>
    <tableColumn id="3" xr3:uid="{00000000-0010-0000-0100-000003000000}" name="CATEGORY"/>
    <tableColumn id="4" xr3:uid="{00000000-0010-0000-0100-000004000000}" name="UOM"/>
    <tableColumn id="5" xr3:uid="{00000000-0010-0000-0100-000005000000}" name="BUYING PRIZE"/>
    <tableColumn id="6" xr3:uid="{00000000-0010-0000-0100-000006000000}" name="SELLING PRICE"/>
  </tableColumns>
  <tableStyleInfo name="Master 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9454C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AA90C-6C7F-4153-AC6D-6A9CC0D5DE6B}">
  <dimension ref="A1:AT46"/>
  <sheetViews>
    <sheetView tabSelected="1" zoomScale="101" workbookViewId="0">
      <selection activeCell="E14" sqref="E14"/>
    </sheetView>
  </sheetViews>
  <sheetFormatPr defaultRowHeight="14.4" x14ac:dyDescent="0.3"/>
  <cols>
    <col min="1" max="1" width="12.6640625" bestFit="1" customWidth="1"/>
    <col min="2" max="2" width="25.21875" bestFit="1" customWidth="1"/>
    <col min="4" max="4" width="25.77734375" bestFit="1" customWidth="1"/>
    <col min="5" max="5" width="25.21875" bestFit="1" customWidth="1"/>
    <col min="8" max="8" width="12.6640625" bestFit="1" customWidth="1"/>
    <col min="9" max="9" width="25.77734375" bestFit="1" customWidth="1"/>
    <col min="10" max="10" width="25.21875" bestFit="1" customWidth="1"/>
    <col min="13" max="13" width="16.77734375" customWidth="1"/>
    <col min="19" max="19" width="12.44140625" bestFit="1" customWidth="1"/>
    <col min="20" max="20" width="7.6640625" bestFit="1" customWidth="1"/>
    <col min="21" max="21" width="25.21875" bestFit="1" customWidth="1"/>
    <col min="22" max="22" width="16.44140625" bestFit="1" customWidth="1"/>
    <col min="35" max="35" width="12.6640625" bestFit="1" customWidth="1"/>
    <col min="36" max="36" width="20" bestFit="1" customWidth="1"/>
    <col min="37" max="37" width="24.33203125" bestFit="1" customWidth="1"/>
    <col min="38" max="38" width="10.33203125" bestFit="1" customWidth="1"/>
    <col min="41" max="41" width="12.6640625" bestFit="1" customWidth="1"/>
    <col min="42" max="42" width="25.21875" bestFit="1" customWidth="1"/>
    <col min="45" max="45" width="12.6640625" bestFit="1" customWidth="1"/>
    <col min="46" max="46" width="25.21875" bestFit="1" customWidth="1"/>
  </cols>
  <sheetData>
    <row r="1" spans="1:46" x14ac:dyDescent="0.3">
      <c r="X1" t="str">
        <f ca="1">VLOOKUP(1,$W$3:$AA$46,2,0)</f>
        <v>Product41</v>
      </c>
      <c r="Y1" t="str">
        <f ca="1">VLOOKUP(1,$W$3:$AA$46,3,0)</f>
        <v>Ft</v>
      </c>
      <c r="Z1">
        <f ca="1">VLOOKUP(1,$W$3:$AA$46,4,0)</f>
        <v>14605.919999999998</v>
      </c>
      <c r="AA1">
        <f ca="1">VLOOKUP(1,$W$3:$AA$46,5,0)</f>
        <v>84</v>
      </c>
      <c r="AF1">
        <v>33</v>
      </c>
      <c r="AG1">
        <f ca="1">COUNT(_xlfn.ANCHORARRAY(Z3))-9</f>
        <v>34</v>
      </c>
      <c r="AH1">
        <f ca="1">MIN(AF1:AG1)</f>
        <v>33</v>
      </c>
      <c r="AL1" t="str">
        <f ca="1">VLOOKUP(1,$AK$4:$AM$8,2,0)</f>
        <v>Category04</v>
      </c>
      <c r="AM1">
        <f ca="1">VLOOKUP(1,$AK$4:$AM$8,3,0)</f>
        <v>6540.0699999999961</v>
      </c>
    </row>
    <row r="3" spans="1:46" x14ac:dyDescent="0.3">
      <c r="A3" s="12" t="s">
        <v>137</v>
      </c>
      <c r="B3" s="13" t="s">
        <v>119</v>
      </c>
      <c r="H3" s="12" t="s">
        <v>137</v>
      </c>
      <c r="I3" s="4" t="s">
        <v>120</v>
      </c>
      <c r="J3" s="21" t="s">
        <v>119</v>
      </c>
      <c r="L3" s="29" t="s">
        <v>121</v>
      </c>
      <c r="M3" t="s">
        <v>141</v>
      </c>
      <c r="N3" t="s">
        <v>122</v>
      </c>
      <c r="O3" s="24" t="s">
        <v>123</v>
      </c>
      <c r="S3" s="12" t="s">
        <v>6</v>
      </c>
      <c r="T3" s="12" t="s">
        <v>8</v>
      </c>
      <c r="U3" s="4" t="s">
        <v>119</v>
      </c>
      <c r="V3" s="21" t="s">
        <v>124</v>
      </c>
      <c r="W3" cm="1">
        <f t="array" aca="1" ref="W3:W45" ca="1">RANK(_xlfn.ANCHORARRAY(Z3),_xlfn.ANCHORARRAY(Z3))</f>
        <v>16</v>
      </c>
      <c r="X3" t="str" cm="1">
        <f t="array" aca="1" ref="X3:X45" ca="1">OFFSET(S3,1,0,COUNT($V$3:$V$47))</f>
        <v>Product01</v>
      </c>
      <c r="Y3" t="str" cm="1">
        <f t="array" aca="1" ref="Y3:Y45" ca="1">OFFSET(S3,1,1,COUNT($V$3:$V$47))</f>
        <v>Kg</v>
      </c>
      <c r="Z3" cm="1">
        <f t="array" aca="1" ref="Z3:Z45" ca="1">OFFSET(S3,1,2,COUNT($V$3:$V$47))</f>
        <v>5297.88</v>
      </c>
      <c r="AA3" cm="1">
        <f t="array" aca="1" ref="AA3:AA45" ca="1">OFFSET(S3,1,3,COUNT($V$3:$V$47))</f>
        <v>51</v>
      </c>
      <c r="AC3" t="str" cm="1">
        <f t="array" aca="1" ref="AC3:AC12" ca="1">OFFSET(X3,AH1,0,10)</f>
        <v>Product35</v>
      </c>
      <c r="AD3" cm="1">
        <f t="array" aca="1" ref="AD3:AD12" ca="1">OFFSET(Z3,AH1,0,10)</f>
        <v>475.7</v>
      </c>
      <c r="AI3" s="12" t="s">
        <v>137</v>
      </c>
      <c r="AJ3" s="13" t="s">
        <v>142</v>
      </c>
    </row>
    <row r="4" spans="1:46" x14ac:dyDescent="0.3">
      <c r="A4" s="14">
        <v>1</v>
      </c>
      <c r="B4" s="13">
        <v>4254.88</v>
      </c>
      <c r="H4" s="14" t="s">
        <v>125</v>
      </c>
      <c r="I4" s="4">
        <v>16727</v>
      </c>
      <c r="J4" s="21">
        <v>20046.739999999998</v>
      </c>
      <c r="L4" s="14" t="s">
        <v>125</v>
      </c>
      <c r="M4">
        <f>VLOOKUP(L4,$H$3:$J$15,3,0)</f>
        <v>20046.739999999998</v>
      </c>
      <c r="N4">
        <f>VLOOKUP(L4,$H$3:$J$15,3,0)-VLOOKUP(L4,$H$3:$J$15,2,0)</f>
        <v>3319.739999999998</v>
      </c>
      <c r="O4" s="24">
        <f>N4/VLOOKUP(L4,$H$3:$J$15,2,0)</f>
        <v>0.19846595324923763</v>
      </c>
      <c r="S4" s="4" t="s">
        <v>64</v>
      </c>
      <c r="T4" s="4" t="s">
        <v>66</v>
      </c>
      <c r="U4" s="4">
        <v>5297.88</v>
      </c>
      <c r="V4" s="21">
        <v>51</v>
      </c>
      <c r="W4">
        <f ca="1"/>
        <v>20</v>
      </c>
      <c r="X4" t="str">
        <f ca="1"/>
        <v>Product02</v>
      </c>
      <c r="Y4" t="str">
        <f ca="1"/>
        <v>Kg</v>
      </c>
      <c r="Z4">
        <f ca="1"/>
        <v>4426.8</v>
      </c>
      <c r="AA4">
        <f ca="1"/>
        <v>31</v>
      </c>
      <c r="AC4" t="str">
        <f ca="1"/>
        <v>Product36</v>
      </c>
      <c r="AD4">
        <f ca="1"/>
        <v>2118.6</v>
      </c>
      <c r="AI4" s="14" t="s">
        <v>65</v>
      </c>
      <c r="AJ4" s="13">
        <v>4897.1900000000005</v>
      </c>
      <c r="AK4" cm="1">
        <f t="array" aca="1" ref="AK4:AK8" ca="1">RANK(_xlfn.ANCHORARRAY(AM4),_xlfn.ANCHORARRAY(AM4))</f>
        <v>4</v>
      </c>
      <c r="AL4" s="29" t="str" cm="1">
        <f t="array" aca="1" ref="AL4:AL8" ca="1">OFFSET(AI3,1,0,COUNT($AJ$4:$AJ$8))</f>
        <v>Category01</v>
      </c>
      <c r="AM4" cm="1">
        <f t="array" aca="1" ref="AM4:AM8" ca="1">OFFSET(AI3,1,1,COUNT($AJ$4:$AJ$8))</f>
        <v>4897.1900000000005</v>
      </c>
      <c r="AO4" s="12" t="s">
        <v>137</v>
      </c>
      <c r="AP4" s="13" t="s">
        <v>119</v>
      </c>
      <c r="AS4" s="12" t="s">
        <v>137</v>
      </c>
      <c r="AT4" s="13" t="s">
        <v>119</v>
      </c>
    </row>
    <row r="5" spans="1:46" x14ac:dyDescent="0.3">
      <c r="A5" s="15">
        <v>2</v>
      </c>
      <c r="B5" s="16">
        <v>10105.900000000001</v>
      </c>
      <c r="H5" s="15" t="s">
        <v>126</v>
      </c>
      <c r="I5" s="25">
        <v>12685</v>
      </c>
      <c r="J5" s="26">
        <v>15174.68</v>
      </c>
      <c r="L5" s="14" t="s">
        <v>126</v>
      </c>
      <c r="M5">
        <f t="shared" ref="M5:M15" si="0">VLOOKUP(L5,$H$3:$J$15,3,0)</f>
        <v>15174.68</v>
      </c>
      <c r="N5">
        <f t="shared" ref="N5:N15" si="1">VLOOKUP(L5,$H$3:$J$15,3,0)-VLOOKUP(L5,$H$3:$J$15,2,0)</f>
        <v>2489.6800000000003</v>
      </c>
      <c r="O5" s="24">
        <f t="shared" ref="O5:O15" si="2">N5/VLOOKUP(L5,$H$3:$J$15,2,0)</f>
        <v>0.1962696097753252</v>
      </c>
      <c r="S5" s="4" t="s">
        <v>67</v>
      </c>
      <c r="T5" s="4" t="s">
        <v>66</v>
      </c>
      <c r="U5" s="4">
        <v>4426.8</v>
      </c>
      <c r="V5" s="21">
        <v>31</v>
      </c>
      <c r="W5">
        <f ca="1"/>
        <v>35</v>
      </c>
      <c r="X5" t="str">
        <f ca="1"/>
        <v>Product03</v>
      </c>
      <c r="Y5" t="str">
        <f ca="1"/>
        <v>Kg</v>
      </c>
      <c r="Z5">
        <f ca="1"/>
        <v>1861.62</v>
      </c>
      <c r="AA5">
        <f ca="1"/>
        <v>23</v>
      </c>
      <c r="AC5" t="str">
        <f ca="1"/>
        <v>Product37</v>
      </c>
      <c r="AD5">
        <f ca="1"/>
        <v>2744.32</v>
      </c>
      <c r="AI5" s="15" t="s">
        <v>79</v>
      </c>
      <c r="AJ5" s="16">
        <v>6176.4500000000007</v>
      </c>
      <c r="AK5">
        <f ca="1"/>
        <v>3</v>
      </c>
      <c r="AL5" t="str">
        <f ca="1"/>
        <v>Category02</v>
      </c>
      <c r="AM5">
        <f ca="1"/>
        <v>6176.4500000000007</v>
      </c>
      <c r="AO5" s="17" t="s">
        <v>22</v>
      </c>
      <c r="AP5" s="18">
        <v>208140.14999999988</v>
      </c>
      <c r="AS5" s="14" t="s">
        <v>20</v>
      </c>
      <c r="AT5" s="13">
        <v>104529.88000000003</v>
      </c>
    </row>
    <row r="6" spans="1:46" x14ac:dyDescent="0.3">
      <c r="A6" s="15">
        <v>3</v>
      </c>
      <c r="B6" s="16">
        <v>11310.15</v>
      </c>
      <c r="H6" s="15" t="s">
        <v>127</v>
      </c>
      <c r="I6" s="25">
        <v>10232</v>
      </c>
      <c r="J6" s="26">
        <v>12763.120000000003</v>
      </c>
      <c r="L6" s="14" t="s">
        <v>127</v>
      </c>
      <c r="M6">
        <f t="shared" si="0"/>
        <v>12763.120000000003</v>
      </c>
      <c r="N6">
        <f t="shared" si="1"/>
        <v>2531.1200000000026</v>
      </c>
      <c r="O6" s="24">
        <f t="shared" si="2"/>
        <v>0.24737294761532472</v>
      </c>
      <c r="S6" s="4" t="s">
        <v>68</v>
      </c>
      <c r="T6" s="4" t="s">
        <v>66</v>
      </c>
      <c r="U6" s="4">
        <v>1861.62</v>
      </c>
      <c r="V6" s="21">
        <v>23</v>
      </c>
      <c r="W6">
        <f ca="1"/>
        <v>31</v>
      </c>
      <c r="X6" t="str">
        <f ca="1"/>
        <v>Product04</v>
      </c>
      <c r="Y6" t="str">
        <f ca="1"/>
        <v>Lt</v>
      </c>
      <c r="Z6">
        <f ca="1"/>
        <v>2637.3599999999997</v>
      </c>
      <c r="AA6">
        <f ca="1"/>
        <v>54</v>
      </c>
      <c r="AC6" t="str">
        <f ca="1"/>
        <v>Product38</v>
      </c>
      <c r="AD6">
        <f ca="1"/>
        <v>2877.12</v>
      </c>
      <c r="AI6" s="15" t="s">
        <v>90</v>
      </c>
      <c r="AJ6" s="16">
        <v>2282.7000000000003</v>
      </c>
      <c r="AK6">
        <f ca="1"/>
        <v>5</v>
      </c>
      <c r="AL6" t="str">
        <f ca="1"/>
        <v>Category03</v>
      </c>
      <c r="AM6">
        <f ca="1"/>
        <v>2282.7000000000003</v>
      </c>
      <c r="AS6" s="19" t="s">
        <v>18</v>
      </c>
      <c r="AT6" s="20">
        <v>103610.26999999999</v>
      </c>
    </row>
    <row r="7" spans="1:46" x14ac:dyDescent="0.3">
      <c r="A7" s="15">
        <v>4</v>
      </c>
      <c r="B7" s="16">
        <v>8714.9700000000012</v>
      </c>
      <c r="H7" s="15" t="s">
        <v>128</v>
      </c>
      <c r="I7" s="25">
        <v>14326</v>
      </c>
      <c r="J7" s="26">
        <v>18273.84</v>
      </c>
      <c r="L7" s="14" t="s">
        <v>128</v>
      </c>
      <c r="M7">
        <f t="shared" si="0"/>
        <v>18273.84</v>
      </c>
      <c r="N7">
        <f t="shared" si="1"/>
        <v>3947.84</v>
      </c>
      <c r="O7" s="24">
        <f t="shared" si="2"/>
        <v>0.2755716878402904</v>
      </c>
      <c r="S7" s="4" t="s">
        <v>69</v>
      </c>
      <c r="T7" s="4" t="s">
        <v>70</v>
      </c>
      <c r="U7" s="4">
        <v>2637.3599999999997</v>
      </c>
      <c r="V7" s="21">
        <v>54</v>
      </c>
      <c r="W7">
        <f ca="1"/>
        <v>6</v>
      </c>
      <c r="X7" t="str">
        <f ca="1"/>
        <v>Product05</v>
      </c>
      <c r="Y7" t="str">
        <f ca="1"/>
        <v>Ft</v>
      </c>
      <c r="Z7">
        <f ca="1"/>
        <v>9025.3799999999992</v>
      </c>
      <c r="AA7">
        <f ca="1"/>
        <v>58</v>
      </c>
      <c r="AC7" t="str">
        <f ca="1"/>
        <v>Product39</v>
      </c>
      <c r="AD7">
        <f ca="1"/>
        <v>1787.1</v>
      </c>
      <c r="AI7" s="15" t="s">
        <v>97</v>
      </c>
      <c r="AJ7" s="16">
        <v>6540.0699999999961</v>
      </c>
      <c r="AK7">
        <f ca="1"/>
        <v>1</v>
      </c>
      <c r="AL7" t="str">
        <f ca="1"/>
        <v>Category04</v>
      </c>
      <c r="AM7">
        <f ca="1"/>
        <v>6540.0699999999961</v>
      </c>
    </row>
    <row r="8" spans="1:46" x14ac:dyDescent="0.3">
      <c r="A8" s="15">
        <v>5</v>
      </c>
      <c r="B8" s="16">
        <v>7385.63</v>
      </c>
      <c r="H8" s="15" t="s">
        <v>129</v>
      </c>
      <c r="I8" s="25">
        <v>10018</v>
      </c>
      <c r="J8" s="26">
        <v>11806.480000000001</v>
      </c>
      <c r="L8" s="14" t="s">
        <v>129</v>
      </c>
      <c r="M8">
        <f t="shared" si="0"/>
        <v>11806.480000000001</v>
      </c>
      <c r="N8">
        <f t="shared" si="1"/>
        <v>1788.4800000000014</v>
      </c>
      <c r="O8" s="24">
        <f t="shared" si="2"/>
        <v>0.17852665202635271</v>
      </c>
      <c r="S8" s="4" t="s">
        <v>71</v>
      </c>
      <c r="T8" s="4" t="s">
        <v>72</v>
      </c>
      <c r="U8" s="4">
        <v>9025.3799999999992</v>
      </c>
      <c r="V8" s="21">
        <v>58</v>
      </c>
      <c r="W8">
        <f ca="1"/>
        <v>28</v>
      </c>
      <c r="X8" t="str">
        <f ca="1"/>
        <v>Product06</v>
      </c>
      <c r="Y8" t="str">
        <f ca="1"/>
        <v>Kg</v>
      </c>
      <c r="Z8">
        <f ca="1"/>
        <v>2907</v>
      </c>
      <c r="AA8">
        <f ca="1"/>
        <v>34</v>
      </c>
      <c r="AC8" t="str">
        <f ca="1"/>
        <v>Product40</v>
      </c>
      <c r="AD8">
        <f ca="1"/>
        <v>1958.4</v>
      </c>
      <c r="AI8" s="19" t="s">
        <v>109</v>
      </c>
      <c r="AJ8" s="20">
        <v>6224.6700000000019</v>
      </c>
      <c r="AK8">
        <f ca="1"/>
        <v>2</v>
      </c>
      <c r="AL8" t="str">
        <f ca="1"/>
        <v>Category05</v>
      </c>
      <c r="AM8">
        <f ca="1"/>
        <v>6224.6700000000019</v>
      </c>
    </row>
    <row r="9" spans="1:46" x14ac:dyDescent="0.3">
      <c r="A9" s="15">
        <v>6</v>
      </c>
      <c r="B9" s="16">
        <v>10625.18</v>
      </c>
      <c r="H9" s="15" t="s">
        <v>130</v>
      </c>
      <c r="I9" s="25">
        <v>13131</v>
      </c>
      <c r="J9" s="26">
        <v>15922.429999999998</v>
      </c>
      <c r="L9" s="14" t="s">
        <v>130</v>
      </c>
      <c r="M9">
        <f t="shared" si="0"/>
        <v>15922.429999999998</v>
      </c>
      <c r="N9">
        <f t="shared" si="1"/>
        <v>2791.4299999999985</v>
      </c>
      <c r="O9" s="24">
        <f t="shared" si="2"/>
        <v>0.2125832000609244</v>
      </c>
      <c r="S9" s="4" t="s">
        <v>73</v>
      </c>
      <c r="T9" s="4" t="s">
        <v>66</v>
      </c>
      <c r="U9" s="4">
        <v>2907</v>
      </c>
      <c r="V9" s="21">
        <v>34</v>
      </c>
      <c r="W9">
        <f ca="1"/>
        <v>37</v>
      </c>
      <c r="X9" t="str">
        <f ca="1"/>
        <v>Product07</v>
      </c>
      <c r="Y9" t="str">
        <f ca="1"/>
        <v>Lt</v>
      </c>
      <c r="Z9">
        <f ca="1"/>
        <v>1766.01</v>
      </c>
      <c r="AA9">
        <f ca="1"/>
        <v>37</v>
      </c>
      <c r="AC9" t="str">
        <f ca="1"/>
        <v>Product41</v>
      </c>
      <c r="AD9">
        <f ca="1"/>
        <v>14605.919999999998</v>
      </c>
    </row>
    <row r="10" spans="1:46" x14ac:dyDescent="0.3">
      <c r="A10" s="15">
        <v>7</v>
      </c>
      <c r="B10" s="16">
        <v>5515.19</v>
      </c>
      <c r="D10" s="4" t="s">
        <v>120</v>
      </c>
      <c r="E10" s="21" t="s">
        <v>119</v>
      </c>
      <c r="H10" s="15" t="s">
        <v>131</v>
      </c>
      <c r="I10" s="25">
        <v>16603</v>
      </c>
      <c r="J10" s="26">
        <v>19768.479999999996</v>
      </c>
      <c r="L10" s="14" t="s">
        <v>131</v>
      </c>
      <c r="M10">
        <f t="shared" si="0"/>
        <v>19768.479999999996</v>
      </c>
      <c r="N10">
        <f t="shared" si="1"/>
        <v>3165.4799999999959</v>
      </c>
      <c r="O10" s="24">
        <f t="shared" si="2"/>
        <v>0.19065711016081408</v>
      </c>
      <c r="S10" s="4" t="s">
        <v>74</v>
      </c>
      <c r="T10" s="4" t="s">
        <v>70</v>
      </c>
      <c r="U10" s="4">
        <v>1766.01</v>
      </c>
      <c r="V10" s="21">
        <v>37</v>
      </c>
      <c r="W10">
        <f ca="1"/>
        <v>11</v>
      </c>
      <c r="X10" t="str">
        <f ca="1"/>
        <v>Product08</v>
      </c>
      <c r="Y10" t="str">
        <f ca="1"/>
        <v>Kg</v>
      </c>
      <c r="Z10">
        <f ca="1"/>
        <v>6812.64</v>
      </c>
      <c r="AA10">
        <f ca="1"/>
        <v>72</v>
      </c>
      <c r="AC10" t="str">
        <f ca="1"/>
        <v>Product42</v>
      </c>
      <c r="AD10">
        <f ca="1"/>
        <v>11016</v>
      </c>
    </row>
    <row r="11" spans="1:46" x14ac:dyDescent="0.3">
      <c r="A11" s="15">
        <v>8</v>
      </c>
      <c r="B11" s="16">
        <v>6635.26</v>
      </c>
      <c r="D11" s="22">
        <v>171910</v>
      </c>
      <c r="E11" s="23">
        <v>208140.14999999988</v>
      </c>
      <c r="H11" s="15" t="s">
        <v>132</v>
      </c>
      <c r="I11" s="25">
        <v>18484</v>
      </c>
      <c r="J11" s="26">
        <v>21937.88</v>
      </c>
      <c r="L11" s="14" t="s">
        <v>132</v>
      </c>
      <c r="M11">
        <f t="shared" si="0"/>
        <v>21937.88</v>
      </c>
      <c r="N11">
        <f t="shared" si="1"/>
        <v>3453.880000000001</v>
      </c>
      <c r="O11" s="24">
        <f t="shared" si="2"/>
        <v>0.18685782298203857</v>
      </c>
      <c r="S11" s="4" t="s">
        <v>75</v>
      </c>
      <c r="T11" s="4" t="s">
        <v>66</v>
      </c>
      <c r="U11" s="4">
        <v>6812.64</v>
      </c>
      <c r="V11" s="21">
        <v>72</v>
      </c>
      <c r="W11">
        <f ca="1"/>
        <v>43</v>
      </c>
      <c r="X11" t="str">
        <f ca="1"/>
        <v>Product09</v>
      </c>
      <c r="Y11" t="str">
        <f ca="1"/>
        <v>No.</v>
      </c>
      <c r="Z11">
        <f ca="1"/>
        <v>259.38</v>
      </c>
      <c r="AA11">
        <f ca="1"/>
        <v>33</v>
      </c>
      <c r="AC11" t="str">
        <f ca="1"/>
        <v>Product43</v>
      </c>
      <c r="AD11">
        <f ca="1"/>
        <v>4486.32</v>
      </c>
    </row>
    <row r="12" spans="1:46" x14ac:dyDescent="0.3">
      <c r="A12" s="15">
        <v>9</v>
      </c>
      <c r="B12" s="16">
        <v>7212.1</v>
      </c>
      <c r="H12" s="15" t="s">
        <v>133</v>
      </c>
      <c r="I12" s="25">
        <v>18052</v>
      </c>
      <c r="J12" s="26">
        <v>22261.86</v>
      </c>
      <c r="L12" s="14" t="s">
        <v>133</v>
      </c>
      <c r="M12">
        <f t="shared" si="0"/>
        <v>22261.86</v>
      </c>
      <c r="N12">
        <f t="shared" si="1"/>
        <v>4209.8600000000006</v>
      </c>
      <c r="O12" s="24">
        <f t="shared" si="2"/>
        <v>0.233207400842012</v>
      </c>
      <c r="S12" s="4" t="s">
        <v>76</v>
      </c>
      <c r="T12" s="4" t="s">
        <v>77</v>
      </c>
      <c r="U12" s="4">
        <v>259.38</v>
      </c>
      <c r="V12" s="21">
        <v>33</v>
      </c>
      <c r="W12">
        <f ca="1"/>
        <v>5</v>
      </c>
      <c r="X12" t="str">
        <f ca="1"/>
        <v>Product10</v>
      </c>
      <c r="Y12" t="str">
        <f ca="1"/>
        <v>Ft</v>
      </c>
      <c r="Z12">
        <f ca="1"/>
        <v>10842.48</v>
      </c>
      <c r="AA12">
        <f ca="1"/>
        <v>66</v>
      </c>
      <c r="AC12" t="str">
        <f ca="1"/>
        <v>Product44</v>
      </c>
      <c r="AD12">
        <f ca="1"/>
        <v>6484.32</v>
      </c>
    </row>
    <row r="13" spans="1:46" x14ac:dyDescent="0.3">
      <c r="A13" s="15">
        <v>10</v>
      </c>
      <c r="B13" s="16">
        <v>6447.0900000000011</v>
      </c>
      <c r="D13" t="s">
        <v>138</v>
      </c>
      <c r="E13">
        <f>GETPIVOTDATA("Sum of TOTAL SELING PRICE",$D$10)</f>
        <v>208140.14999999988</v>
      </c>
      <c r="H13" s="15" t="s">
        <v>134</v>
      </c>
      <c r="I13" s="25">
        <v>10010</v>
      </c>
      <c r="J13" s="26">
        <v>12339.99</v>
      </c>
      <c r="L13" s="14" t="s">
        <v>134</v>
      </c>
      <c r="M13">
        <f t="shared" si="0"/>
        <v>12339.99</v>
      </c>
      <c r="N13">
        <f t="shared" si="1"/>
        <v>2329.9899999999998</v>
      </c>
      <c r="O13" s="24">
        <f t="shared" si="2"/>
        <v>0.23276623376623373</v>
      </c>
      <c r="S13" s="4" t="s">
        <v>78</v>
      </c>
      <c r="T13" s="4" t="s">
        <v>72</v>
      </c>
      <c r="U13" s="4">
        <v>10842.48</v>
      </c>
      <c r="V13" s="21">
        <v>66</v>
      </c>
      <c r="W13">
        <f ca="1"/>
        <v>21</v>
      </c>
      <c r="X13" t="str">
        <f ca="1"/>
        <v>Product11</v>
      </c>
      <c r="Y13" t="str">
        <f ca="1"/>
        <v>Lt</v>
      </c>
      <c r="Z13">
        <f ca="1"/>
        <v>3968.7999999999997</v>
      </c>
      <c r="AA13">
        <f ca="1"/>
        <v>82</v>
      </c>
    </row>
    <row r="14" spans="1:46" x14ac:dyDescent="0.3">
      <c r="A14" s="15">
        <v>11</v>
      </c>
      <c r="B14" s="16">
        <v>4762.75</v>
      </c>
      <c r="D14" t="s">
        <v>139</v>
      </c>
      <c r="E14">
        <f>GETPIVOTDATA("Sum of TOTAL SELING PRICE",$D$10)-GETPIVOTDATA("Sum of TOTAL BUYING PRICE",$D$10)</f>
        <v>36230.149999999878</v>
      </c>
      <c r="H14" s="15" t="s">
        <v>135</v>
      </c>
      <c r="I14" s="25">
        <v>15830</v>
      </c>
      <c r="J14" s="26">
        <v>19647.870000000003</v>
      </c>
      <c r="L14" s="14" t="s">
        <v>135</v>
      </c>
      <c r="M14">
        <f t="shared" si="0"/>
        <v>19647.870000000003</v>
      </c>
      <c r="N14">
        <f t="shared" si="1"/>
        <v>3817.8700000000026</v>
      </c>
      <c r="O14" s="24">
        <f t="shared" si="2"/>
        <v>0.24117940619077718</v>
      </c>
      <c r="S14" s="4" t="s">
        <v>80</v>
      </c>
      <c r="T14" s="4" t="s">
        <v>70</v>
      </c>
      <c r="U14" s="4">
        <v>3968.7999999999997</v>
      </c>
      <c r="V14" s="21">
        <v>82</v>
      </c>
      <c r="W14">
        <f ca="1"/>
        <v>7</v>
      </c>
      <c r="X14" t="str">
        <f ca="1"/>
        <v>Product12</v>
      </c>
      <c r="Y14" t="str">
        <f ca="1"/>
        <v>Kg</v>
      </c>
      <c r="Z14">
        <f ca="1"/>
        <v>8381.1300000000028</v>
      </c>
      <c r="AA14">
        <f ca="1"/>
        <v>89</v>
      </c>
    </row>
    <row r="15" spans="1:46" x14ac:dyDescent="0.3">
      <c r="A15" s="15">
        <v>12</v>
      </c>
      <c r="B15" s="16">
        <v>7033.3000000000011</v>
      </c>
      <c r="D15" t="s">
        <v>140</v>
      </c>
      <c r="E15" s="24">
        <f>E14/GETPIVOTDATA("Sum of TOTAL BUYING PRICE",$D$10)</f>
        <v>0.21075068349717804</v>
      </c>
      <c r="H15" s="19" t="s">
        <v>136</v>
      </c>
      <c r="I15" s="27">
        <v>15812</v>
      </c>
      <c r="J15" s="28">
        <v>18196.780000000002</v>
      </c>
      <c r="L15" s="14" t="s">
        <v>136</v>
      </c>
      <c r="M15">
        <f t="shared" si="0"/>
        <v>18196.780000000002</v>
      </c>
      <c r="N15">
        <f t="shared" si="1"/>
        <v>2384.7800000000025</v>
      </c>
      <c r="O15" s="24">
        <f t="shared" si="2"/>
        <v>0.15082089552238823</v>
      </c>
      <c r="S15" s="4" t="s">
        <v>81</v>
      </c>
      <c r="T15" s="4" t="s">
        <v>66</v>
      </c>
      <c r="U15" s="4">
        <v>8381.1300000000028</v>
      </c>
      <c r="V15" s="21">
        <v>89</v>
      </c>
      <c r="W15">
        <f ca="1"/>
        <v>18</v>
      </c>
      <c r="X15" t="str">
        <f ca="1"/>
        <v>Product13</v>
      </c>
      <c r="Y15" t="str">
        <f ca="1"/>
        <v>Kg</v>
      </c>
      <c r="Z15">
        <f ca="1"/>
        <v>4761.12</v>
      </c>
      <c r="AA15">
        <f ca="1"/>
        <v>39</v>
      </c>
    </row>
    <row r="16" spans="1:46" x14ac:dyDescent="0.3">
      <c r="A16" s="15">
        <v>13</v>
      </c>
      <c r="B16" s="16">
        <v>3459.9999999999995</v>
      </c>
      <c r="S16" s="4" t="s">
        <v>82</v>
      </c>
      <c r="T16" s="4" t="s">
        <v>66</v>
      </c>
      <c r="U16" s="4">
        <v>4761.12</v>
      </c>
      <c r="V16" s="21">
        <v>39</v>
      </c>
      <c r="W16">
        <f ca="1"/>
        <v>13</v>
      </c>
      <c r="X16" t="str">
        <f ca="1"/>
        <v>Product14</v>
      </c>
      <c r="Y16" t="str">
        <f ca="1"/>
        <v>Kg</v>
      </c>
      <c r="Z16">
        <f ca="1"/>
        <v>6602.4000000000005</v>
      </c>
      <c r="AA16">
        <f ca="1"/>
        <v>45</v>
      </c>
    </row>
    <row r="17" spans="1:27" x14ac:dyDescent="0.3">
      <c r="A17" s="15">
        <v>14</v>
      </c>
      <c r="B17" s="16">
        <v>7949.3600000000006</v>
      </c>
      <c r="S17" s="4" t="s">
        <v>83</v>
      </c>
      <c r="T17" s="4" t="s">
        <v>66</v>
      </c>
      <c r="U17" s="4">
        <v>6602.4000000000005</v>
      </c>
      <c r="V17" s="21">
        <v>45</v>
      </c>
      <c r="W17">
        <f ca="1"/>
        <v>40</v>
      </c>
      <c r="X17" t="str">
        <f ca="1"/>
        <v>Product15</v>
      </c>
      <c r="Y17" t="str">
        <f ca="1"/>
        <v>No.</v>
      </c>
      <c r="Z17">
        <f ca="1"/>
        <v>817.43999999999994</v>
      </c>
      <c r="AA17">
        <f ca="1"/>
        <v>52</v>
      </c>
    </row>
    <row r="18" spans="1:27" x14ac:dyDescent="0.3">
      <c r="A18" s="15">
        <v>15</v>
      </c>
      <c r="B18" s="16">
        <v>7042.3200000000006</v>
      </c>
      <c r="S18" s="4" t="s">
        <v>84</v>
      </c>
      <c r="T18" s="4" t="s">
        <v>77</v>
      </c>
      <c r="U18" s="4">
        <v>817.43999999999994</v>
      </c>
      <c r="V18" s="21">
        <v>52</v>
      </c>
      <c r="W18">
        <f ca="1"/>
        <v>39</v>
      </c>
      <c r="X18" t="str">
        <f ca="1"/>
        <v>Product16</v>
      </c>
      <c r="Y18" t="str">
        <f ca="1"/>
        <v>No.</v>
      </c>
      <c r="Z18">
        <f ca="1"/>
        <v>1031.68</v>
      </c>
      <c r="AA18">
        <f ca="1"/>
        <v>62</v>
      </c>
    </row>
    <row r="19" spans="1:27" x14ac:dyDescent="0.3">
      <c r="A19" s="15">
        <v>16</v>
      </c>
      <c r="B19" s="16">
        <v>4660.2199999999993</v>
      </c>
      <c r="S19" s="4" t="s">
        <v>85</v>
      </c>
      <c r="T19" s="4" t="s">
        <v>77</v>
      </c>
      <c r="U19" s="4">
        <v>1031.68</v>
      </c>
      <c r="V19" s="21">
        <v>62</v>
      </c>
      <c r="W19">
        <f ca="1"/>
        <v>12</v>
      </c>
      <c r="X19" t="str">
        <f ca="1"/>
        <v>Product17</v>
      </c>
      <c r="Y19" t="str">
        <f ca="1"/>
        <v>Ft</v>
      </c>
      <c r="Z19">
        <f ca="1"/>
        <v>6741.5400000000009</v>
      </c>
      <c r="AA19">
        <f ca="1"/>
        <v>43</v>
      </c>
    </row>
    <row r="20" spans="1:27" x14ac:dyDescent="0.3">
      <c r="A20" s="15">
        <v>17</v>
      </c>
      <c r="B20" s="16">
        <v>1807.4</v>
      </c>
      <c r="S20" s="4" t="s">
        <v>86</v>
      </c>
      <c r="T20" s="4" t="s">
        <v>72</v>
      </c>
      <c r="U20" s="4">
        <v>6741.5400000000009</v>
      </c>
      <c r="V20" s="21">
        <v>43</v>
      </c>
      <c r="W20">
        <f ca="1"/>
        <v>32</v>
      </c>
      <c r="X20" t="str">
        <f ca="1"/>
        <v>Product18</v>
      </c>
      <c r="Y20" t="str">
        <f ca="1"/>
        <v>No.</v>
      </c>
      <c r="Z20">
        <f ca="1"/>
        <v>2460.5</v>
      </c>
      <c r="AA20">
        <f ca="1"/>
        <v>50</v>
      </c>
    </row>
    <row r="21" spans="1:27" x14ac:dyDescent="0.3">
      <c r="A21" s="15">
        <v>18</v>
      </c>
      <c r="B21" s="16">
        <v>8691.07</v>
      </c>
      <c r="S21" s="4" t="s">
        <v>87</v>
      </c>
      <c r="T21" s="4" t="s">
        <v>77</v>
      </c>
      <c r="U21" s="4">
        <v>2460.5</v>
      </c>
      <c r="V21" s="21">
        <v>50</v>
      </c>
      <c r="W21">
        <f ca="1"/>
        <v>4</v>
      </c>
      <c r="X21" t="str">
        <f ca="1"/>
        <v>Product19</v>
      </c>
      <c r="Y21" t="str">
        <f ca="1"/>
        <v>Ft</v>
      </c>
      <c r="Z21">
        <f ca="1"/>
        <v>10920</v>
      </c>
      <c r="AA21">
        <f ca="1"/>
        <v>52</v>
      </c>
    </row>
    <row r="22" spans="1:27" x14ac:dyDescent="0.3">
      <c r="A22" s="15">
        <v>19</v>
      </c>
      <c r="B22" s="16">
        <v>5097.68</v>
      </c>
      <c r="S22" s="4" t="s">
        <v>88</v>
      </c>
      <c r="T22" s="4" t="s">
        <v>72</v>
      </c>
      <c r="U22" s="4">
        <v>10920</v>
      </c>
      <c r="V22" s="21">
        <v>52</v>
      </c>
      <c r="W22">
        <f ca="1"/>
        <v>23</v>
      </c>
      <c r="X22" t="str">
        <f ca="1"/>
        <v>Product20</v>
      </c>
      <c r="Y22" t="str">
        <f ca="1"/>
        <v>Lt</v>
      </c>
      <c r="Z22">
        <f ca="1"/>
        <v>3736.25</v>
      </c>
      <c r="AA22">
        <f ca="1"/>
        <v>49</v>
      </c>
    </row>
    <row r="23" spans="1:27" x14ac:dyDescent="0.3">
      <c r="A23" s="15">
        <v>20</v>
      </c>
      <c r="B23" s="16">
        <v>11539.26</v>
      </c>
      <c r="S23" s="4" t="s">
        <v>89</v>
      </c>
      <c r="T23" s="4" t="s">
        <v>70</v>
      </c>
      <c r="U23" s="4">
        <v>3736.25</v>
      </c>
      <c r="V23" s="21">
        <v>49</v>
      </c>
      <c r="W23">
        <f ca="1"/>
        <v>15</v>
      </c>
      <c r="X23" t="str">
        <f ca="1"/>
        <v>Product21</v>
      </c>
      <c r="Y23" t="str">
        <f ca="1"/>
        <v>Ft</v>
      </c>
      <c r="Z23">
        <f ca="1"/>
        <v>6176.5199999999995</v>
      </c>
      <c r="AA23">
        <f ca="1"/>
        <v>38</v>
      </c>
    </row>
    <row r="24" spans="1:27" x14ac:dyDescent="0.3">
      <c r="A24" s="15">
        <v>21</v>
      </c>
      <c r="B24" s="16">
        <v>6894.8</v>
      </c>
      <c r="S24" s="4" t="s">
        <v>91</v>
      </c>
      <c r="T24" s="4" t="s">
        <v>72</v>
      </c>
      <c r="U24" s="4">
        <v>6176.5199999999995</v>
      </c>
      <c r="V24" s="21">
        <v>38</v>
      </c>
      <c r="W24">
        <f ca="1"/>
        <v>24</v>
      </c>
      <c r="X24" t="str">
        <f ca="1"/>
        <v>Product22</v>
      </c>
      <c r="Y24" t="str">
        <f ca="1"/>
        <v>Ft</v>
      </c>
      <c r="Z24">
        <f ca="1"/>
        <v>3397.68</v>
      </c>
      <c r="AA24">
        <f ca="1"/>
        <v>24</v>
      </c>
    </row>
    <row r="25" spans="1:27" x14ac:dyDescent="0.3">
      <c r="A25" s="15">
        <v>22</v>
      </c>
      <c r="B25" s="16">
        <v>1871.8199999999997</v>
      </c>
      <c r="S25" s="4" t="s">
        <v>92</v>
      </c>
      <c r="T25" s="4" t="s">
        <v>72</v>
      </c>
      <c r="U25" s="4">
        <v>3397.68</v>
      </c>
      <c r="V25" s="21">
        <v>24</v>
      </c>
      <c r="W25">
        <f ca="1"/>
        <v>10</v>
      </c>
      <c r="X25" t="str">
        <f ca="1"/>
        <v>Product23</v>
      </c>
      <c r="Y25" t="str">
        <f ca="1"/>
        <v>Ft</v>
      </c>
      <c r="Z25">
        <f ca="1"/>
        <v>7024.6200000000008</v>
      </c>
      <c r="AA25">
        <f ca="1"/>
        <v>47</v>
      </c>
    </row>
    <row r="26" spans="1:27" x14ac:dyDescent="0.3">
      <c r="A26" s="15">
        <v>23</v>
      </c>
      <c r="B26" s="16">
        <v>9724.69</v>
      </c>
      <c r="S26" s="4" t="s">
        <v>93</v>
      </c>
      <c r="T26" s="4" t="s">
        <v>72</v>
      </c>
      <c r="U26" s="4">
        <v>7024.6200000000008</v>
      </c>
      <c r="V26" s="21">
        <v>47</v>
      </c>
      <c r="W26">
        <f ca="1"/>
        <v>42</v>
      </c>
      <c r="X26" t="str">
        <f ca="1"/>
        <v>Product25</v>
      </c>
      <c r="Y26" t="str">
        <f ca="1"/>
        <v>No.</v>
      </c>
      <c r="Z26">
        <f ca="1"/>
        <v>408.17</v>
      </c>
      <c r="AA26">
        <f ca="1"/>
        <v>49</v>
      </c>
    </row>
    <row r="27" spans="1:27" x14ac:dyDescent="0.3">
      <c r="A27" s="15">
        <v>24</v>
      </c>
      <c r="B27" s="16">
        <v>5766.48</v>
      </c>
      <c r="S27" s="4" t="s">
        <v>95</v>
      </c>
      <c r="T27" s="4" t="s">
        <v>77</v>
      </c>
      <c r="U27" s="4">
        <v>408.17</v>
      </c>
      <c r="V27" s="21">
        <v>49</v>
      </c>
      <c r="W27">
        <f ca="1"/>
        <v>38</v>
      </c>
      <c r="X27" t="str">
        <f ca="1"/>
        <v>Product26</v>
      </c>
      <c r="Y27" t="str">
        <f ca="1"/>
        <v>No.</v>
      </c>
      <c r="Z27">
        <f ca="1"/>
        <v>1208.3399999999999</v>
      </c>
      <c r="AA27">
        <f ca="1"/>
        <v>49</v>
      </c>
    </row>
    <row r="28" spans="1:27" x14ac:dyDescent="0.3">
      <c r="A28" s="15">
        <v>25</v>
      </c>
      <c r="B28" s="16">
        <v>10322.5</v>
      </c>
      <c r="S28" s="4" t="s">
        <v>96</v>
      </c>
      <c r="T28" s="4" t="s">
        <v>77</v>
      </c>
      <c r="U28" s="4">
        <v>1208.3399999999999</v>
      </c>
      <c r="V28" s="21">
        <v>49</v>
      </c>
      <c r="W28">
        <f ca="1"/>
        <v>27</v>
      </c>
      <c r="X28" t="str">
        <f ca="1"/>
        <v>Product27</v>
      </c>
      <c r="Y28" t="str">
        <f ca="1"/>
        <v>Lt</v>
      </c>
      <c r="Z28">
        <f ca="1"/>
        <v>3141.6000000000004</v>
      </c>
      <c r="AA28">
        <f ca="1"/>
        <v>55</v>
      </c>
    </row>
    <row r="29" spans="1:27" x14ac:dyDescent="0.3">
      <c r="A29" s="15">
        <v>26</v>
      </c>
      <c r="B29" s="16">
        <v>4498.9399999999996</v>
      </c>
      <c r="S29" s="4" t="s">
        <v>98</v>
      </c>
      <c r="T29" s="4" t="s">
        <v>70</v>
      </c>
      <c r="U29" s="4">
        <v>3141.6000000000004</v>
      </c>
      <c r="V29" s="21">
        <v>55</v>
      </c>
      <c r="W29">
        <f ca="1"/>
        <v>25</v>
      </c>
      <c r="X29" t="str">
        <f ca="1"/>
        <v>Product28</v>
      </c>
      <c r="Y29" t="str">
        <f ca="1"/>
        <v>No.</v>
      </c>
      <c r="Z29">
        <f ca="1"/>
        <v>3344.7999999999997</v>
      </c>
      <c r="AA29">
        <f ca="1"/>
        <v>80</v>
      </c>
    </row>
    <row r="30" spans="1:27" x14ac:dyDescent="0.3">
      <c r="A30" s="15">
        <v>27</v>
      </c>
      <c r="B30" s="16">
        <v>8109.15</v>
      </c>
      <c r="S30" s="4" t="s">
        <v>99</v>
      </c>
      <c r="T30" s="4" t="s">
        <v>77</v>
      </c>
      <c r="U30" s="4">
        <v>3344.7999999999997</v>
      </c>
      <c r="V30" s="21">
        <v>80</v>
      </c>
      <c r="W30">
        <f ca="1"/>
        <v>22</v>
      </c>
      <c r="X30" t="str">
        <f ca="1"/>
        <v>Product29</v>
      </c>
      <c r="Y30" t="str">
        <f ca="1"/>
        <v>Lt</v>
      </c>
      <c r="Z30">
        <f ca="1"/>
        <v>3770.81</v>
      </c>
      <c r="AA30">
        <f ca="1"/>
        <v>71</v>
      </c>
    </row>
    <row r="31" spans="1:27" x14ac:dyDescent="0.3">
      <c r="A31" s="15">
        <v>28</v>
      </c>
      <c r="B31" s="16">
        <v>6386.95</v>
      </c>
      <c r="S31" s="4" t="s">
        <v>100</v>
      </c>
      <c r="T31" s="4" t="s">
        <v>70</v>
      </c>
      <c r="U31" s="4">
        <v>3770.81</v>
      </c>
      <c r="V31" s="21">
        <v>71</v>
      </c>
      <c r="W31">
        <f ca="1"/>
        <v>2</v>
      </c>
      <c r="X31" t="str">
        <f ca="1"/>
        <v>Product30</v>
      </c>
      <c r="Y31" t="str">
        <f ca="1"/>
        <v>Ft</v>
      </c>
      <c r="Z31">
        <f ca="1"/>
        <v>12680.64</v>
      </c>
      <c r="AA31">
        <f ca="1"/>
        <v>63</v>
      </c>
    </row>
    <row r="32" spans="1:27" x14ac:dyDescent="0.3">
      <c r="A32" s="15">
        <v>29</v>
      </c>
      <c r="B32" s="16">
        <v>4173.04</v>
      </c>
      <c r="S32" s="4" t="s">
        <v>101</v>
      </c>
      <c r="T32" s="4" t="s">
        <v>72</v>
      </c>
      <c r="U32" s="4">
        <v>12680.64</v>
      </c>
      <c r="V32" s="21">
        <v>63</v>
      </c>
      <c r="W32">
        <f ca="1"/>
        <v>26</v>
      </c>
      <c r="X32" t="str">
        <f ca="1"/>
        <v>Product31</v>
      </c>
      <c r="Y32" t="str">
        <f ca="1"/>
        <v>Kg</v>
      </c>
      <c r="Z32">
        <f ca="1"/>
        <v>3333.1200000000003</v>
      </c>
      <c r="AA32">
        <f ca="1"/>
        <v>32</v>
      </c>
    </row>
    <row r="33" spans="1:27" x14ac:dyDescent="0.3">
      <c r="A33" s="15">
        <v>30</v>
      </c>
      <c r="B33" s="16">
        <v>6965.97</v>
      </c>
      <c r="S33" s="4" t="s">
        <v>102</v>
      </c>
      <c r="T33" s="4" t="s">
        <v>66</v>
      </c>
      <c r="U33" s="4">
        <v>3333.1200000000003</v>
      </c>
      <c r="V33" s="21">
        <v>32</v>
      </c>
      <c r="W33">
        <f ca="1"/>
        <v>9</v>
      </c>
      <c r="X33" t="str">
        <f ca="1"/>
        <v>Product32</v>
      </c>
      <c r="Y33" t="str">
        <f ca="1"/>
        <v>Kg</v>
      </c>
      <c r="Z33">
        <f ca="1"/>
        <v>7401.24</v>
      </c>
      <c r="AA33">
        <f ca="1"/>
        <v>63</v>
      </c>
    </row>
    <row r="34" spans="1:27" x14ac:dyDescent="0.3">
      <c r="A34" s="19">
        <v>31</v>
      </c>
      <c r="B34" s="20">
        <v>3176.1000000000004</v>
      </c>
      <c r="S34" s="4" t="s">
        <v>103</v>
      </c>
      <c r="T34" s="4" t="s">
        <v>66</v>
      </c>
      <c r="U34" s="4">
        <v>7401.24</v>
      </c>
      <c r="V34" s="21">
        <v>63</v>
      </c>
      <c r="W34">
        <f ca="1"/>
        <v>8</v>
      </c>
      <c r="X34" t="str">
        <f ca="1"/>
        <v>Product33</v>
      </c>
      <c r="Y34" t="str">
        <f ca="1"/>
        <v>Kg</v>
      </c>
      <c r="Z34">
        <f ca="1"/>
        <v>7660.8</v>
      </c>
      <c r="AA34">
        <f ca="1"/>
        <v>64</v>
      </c>
    </row>
    <row r="35" spans="1:27" x14ac:dyDescent="0.3">
      <c r="S35" s="4" t="s">
        <v>104</v>
      </c>
      <c r="T35" s="4" t="s">
        <v>66</v>
      </c>
      <c r="U35" s="4">
        <v>7660.8</v>
      </c>
      <c r="V35" s="21">
        <v>64</v>
      </c>
      <c r="W35">
        <f ca="1"/>
        <v>17</v>
      </c>
      <c r="X35" t="str">
        <f ca="1"/>
        <v>Product34</v>
      </c>
      <c r="Y35" t="str">
        <f ca="1"/>
        <v>Lt</v>
      </c>
      <c r="Z35">
        <f ca="1"/>
        <v>4780.6000000000004</v>
      </c>
      <c r="AA35">
        <f ca="1"/>
        <v>82</v>
      </c>
    </row>
    <row r="36" spans="1:27" x14ac:dyDescent="0.3">
      <c r="S36" s="4" t="s">
        <v>105</v>
      </c>
      <c r="T36" s="4" t="s">
        <v>70</v>
      </c>
      <c r="U36" s="4">
        <v>4780.6000000000004</v>
      </c>
      <c r="V36" s="21">
        <v>82</v>
      </c>
      <c r="W36">
        <f ca="1"/>
        <v>41</v>
      </c>
      <c r="X36" t="str">
        <f ca="1"/>
        <v>Product35</v>
      </c>
      <c r="Y36" t="str">
        <f ca="1"/>
        <v>No.</v>
      </c>
      <c r="Z36">
        <f ca="1"/>
        <v>475.7</v>
      </c>
      <c r="AA36">
        <f ca="1"/>
        <v>71</v>
      </c>
    </row>
    <row r="37" spans="1:27" x14ac:dyDescent="0.3">
      <c r="S37" s="4" t="s">
        <v>106</v>
      </c>
      <c r="T37" s="4" t="s">
        <v>77</v>
      </c>
      <c r="U37" s="4">
        <v>475.7</v>
      </c>
      <c r="V37" s="21">
        <v>71</v>
      </c>
      <c r="W37">
        <f ca="1"/>
        <v>33</v>
      </c>
      <c r="X37" t="str">
        <f ca="1"/>
        <v>Product36</v>
      </c>
      <c r="Y37" t="str">
        <f ca="1"/>
        <v>Kg</v>
      </c>
      <c r="Z37">
        <f ca="1"/>
        <v>2118.6</v>
      </c>
      <c r="AA37">
        <f ca="1"/>
        <v>22</v>
      </c>
    </row>
    <row r="38" spans="1:27" x14ac:dyDescent="0.3">
      <c r="S38" s="4" t="s">
        <v>107</v>
      </c>
      <c r="T38" s="4" t="s">
        <v>66</v>
      </c>
      <c r="U38" s="4">
        <v>2118.6</v>
      </c>
      <c r="V38" s="21">
        <v>22</v>
      </c>
      <c r="W38">
        <f ca="1"/>
        <v>30</v>
      </c>
      <c r="X38" t="str">
        <f ca="1"/>
        <v>Product37</v>
      </c>
      <c r="Y38" t="str">
        <f ca="1"/>
        <v>Kg</v>
      </c>
      <c r="Z38">
        <f ca="1"/>
        <v>2744.32</v>
      </c>
      <c r="AA38">
        <f ca="1"/>
        <v>32</v>
      </c>
    </row>
    <row r="39" spans="1:27" x14ac:dyDescent="0.3">
      <c r="S39" s="4" t="s">
        <v>108</v>
      </c>
      <c r="T39" s="4" t="s">
        <v>66</v>
      </c>
      <c r="U39" s="4">
        <v>2744.32</v>
      </c>
      <c r="V39" s="21">
        <v>32</v>
      </c>
      <c r="W39">
        <f ca="1"/>
        <v>29</v>
      </c>
      <c r="X39" t="str">
        <f ca="1"/>
        <v>Product38</v>
      </c>
      <c r="Y39" t="str">
        <f ca="1"/>
        <v>Kg</v>
      </c>
      <c r="Z39">
        <f ca="1"/>
        <v>2877.12</v>
      </c>
      <c r="AA39">
        <f ca="1"/>
        <v>36</v>
      </c>
    </row>
    <row r="40" spans="1:27" x14ac:dyDescent="0.3">
      <c r="S40" s="4" t="s">
        <v>110</v>
      </c>
      <c r="T40" s="4" t="s">
        <v>66</v>
      </c>
      <c r="U40" s="4">
        <v>2877.12</v>
      </c>
      <c r="V40" s="21">
        <v>36</v>
      </c>
      <c r="W40">
        <f ca="1"/>
        <v>36</v>
      </c>
      <c r="X40" t="str">
        <f ca="1"/>
        <v>Product39</v>
      </c>
      <c r="Y40" t="str">
        <f ca="1"/>
        <v>No.</v>
      </c>
      <c r="Z40">
        <f ca="1"/>
        <v>1787.1</v>
      </c>
      <c r="AA40">
        <f ca="1"/>
        <v>42</v>
      </c>
    </row>
    <row r="41" spans="1:27" x14ac:dyDescent="0.3">
      <c r="S41" s="4" t="s">
        <v>111</v>
      </c>
      <c r="T41" s="4" t="s">
        <v>77</v>
      </c>
      <c r="U41" s="4">
        <v>1787.1</v>
      </c>
      <c r="V41" s="21">
        <v>42</v>
      </c>
      <c r="W41">
        <f ca="1"/>
        <v>34</v>
      </c>
      <c r="X41" t="str">
        <f ca="1"/>
        <v>Product40</v>
      </c>
      <c r="Y41" t="str">
        <f ca="1"/>
        <v>Kg</v>
      </c>
      <c r="Z41">
        <f ca="1"/>
        <v>1958.4</v>
      </c>
      <c r="AA41">
        <f ca="1"/>
        <v>17</v>
      </c>
    </row>
    <row r="42" spans="1:27" x14ac:dyDescent="0.3">
      <c r="S42" s="4" t="s">
        <v>112</v>
      </c>
      <c r="T42" s="4" t="s">
        <v>66</v>
      </c>
      <c r="U42" s="4">
        <v>1958.4</v>
      </c>
      <c r="V42" s="21">
        <v>17</v>
      </c>
      <c r="W42">
        <f ca="1"/>
        <v>1</v>
      </c>
      <c r="X42" t="str">
        <f ca="1"/>
        <v>Product41</v>
      </c>
      <c r="Y42" t="str">
        <f ca="1"/>
        <v>Ft</v>
      </c>
      <c r="Z42">
        <f ca="1"/>
        <v>14605.919999999998</v>
      </c>
      <c r="AA42">
        <f ca="1"/>
        <v>84</v>
      </c>
    </row>
    <row r="43" spans="1:27" x14ac:dyDescent="0.3">
      <c r="S43" s="4" t="s">
        <v>113</v>
      </c>
      <c r="T43" s="4" t="s">
        <v>72</v>
      </c>
      <c r="U43" s="4">
        <v>14605.919999999998</v>
      </c>
      <c r="V43" s="21">
        <v>84</v>
      </c>
      <c r="W43">
        <f ca="1"/>
        <v>3</v>
      </c>
      <c r="X43" t="str">
        <f ca="1"/>
        <v>Product42</v>
      </c>
      <c r="Y43" t="str">
        <f ca="1"/>
        <v>Ft</v>
      </c>
      <c r="Z43">
        <f ca="1"/>
        <v>11016</v>
      </c>
      <c r="AA43">
        <f ca="1"/>
        <v>68</v>
      </c>
    </row>
    <row r="44" spans="1:27" x14ac:dyDescent="0.3">
      <c r="S44" s="4" t="s">
        <v>114</v>
      </c>
      <c r="T44" s="4" t="s">
        <v>72</v>
      </c>
      <c r="U44" s="4">
        <v>11016</v>
      </c>
      <c r="V44" s="21">
        <v>68</v>
      </c>
      <c r="W44">
        <f ca="1"/>
        <v>19</v>
      </c>
      <c r="X44" t="str">
        <f ca="1"/>
        <v>Product43</v>
      </c>
      <c r="Y44" t="str">
        <f ca="1"/>
        <v>Kg</v>
      </c>
      <c r="Z44">
        <f ca="1"/>
        <v>4486.32</v>
      </c>
      <c r="AA44">
        <f ca="1"/>
        <v>54</v>
      </c>
    </row>
    <row r="45" spans="1:27" x14ac:dyDescent="0.3">
      <c r="S45" s="4" t="s">
        <v>115</v>
      </c>
      <c r="T45" s="4" t="s">
        <v>66</v>
      </c>
      <c r="U45" s="4">
        <v>4486.32</v>
      </c>
      <c r="V45" s="21">
        <v>54</v>
      </c>
      <c r="W45">
        <f ca="1"/>
        <v>14</v>
      </c>
      <c r="X45" t="str">
        <f ca="1"/>
        <v>Product44</v>
      </c>
      <c r="Y45" t="str">
        <f ca="1"/>
        <v>Kg</v>
      </c>
      <c r="Z45">
        <f ca="1"/>
        <v>6484.32</v>
      </c>
      <c r="AA45">
        <f ca="1"/>
        <v>79</v>
      </c>
    </row>
    <row r="46" spans="1:27" x14ac:dyDescent="0.3">
      <c r="S46" s="22" t="s">
        <v>116</v>
      </c>
      <c r="T46" s="22" t="s">
        <v>66</v>
      </c>
      <c r="U46" s="22">
        <v>6484.32</v>
      </c>
      <c r="V46" s="23">
        <v>79</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P1000"/>
  <sheetViews>
    <sheetView topLeftCell="A2" zoomScale="95" zoomScaleNormal="95" workbookViewId="0">
      <selection activeCell="E2" sqref="E2:E528"/>
    </sheetView>
  </sheetViews>
  <sheetFormatPr defaultColWidth="14.44140625" defaultRowHeight="15" customHeight="1" x14ac:dyDescent="0.3"/>
  <cols>
    <col min="1" max="1" width="14.88671875" style="11" customWidth="1"/>
    <col min="2" max="2" width="13.33203125" style="11" customWidth="1"/>
    <col min="3" max="3" width="11.44140625" style="11" customWidth="1"/>
    <col min="4" max="4" width="11.33203125" style="11" customWidth="1"/>
    <col min="5" max="5" width="16.88671875" style="11" customWidth="1"/>
    <col min="6" max="6" width="13.44140625" style="11" customWidth="1"/>
    <col min="7" max="7" width="9.5546875" style="11" bestFit="1" customWidth="1"/>
    <col min="8" max="8" width="10.109375" style="11" customWidth="1"/>
    <col min="9" max="9" width="9.44140625" style="11" customWidth="1"/>
    <col min="10" max="10" width="12.44140625" style="11" customWidth="1"/>
    <col min="11" max="11" width="12.6640625" style="11" customWidth="1"/>
    <col min="12" max="12" width="18.5546875" style="11" customWidth="1"/>
    <col min="13" max="13" width="17.88671875" style="11" customWidth="1"/>
    <col min="14" max="26" width="8.6640625" style="11" customWidth="1"/>
    <col min="27" max="16384" width="14.44140625" style="11"/>
  </cols>
  <sheetData>
    <row r="1" spans="1:16" ht="14.25" customHeigh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14.25" customHeight="1" x14ac:dyDescent="0.3">
      <c r="A2" s="6">
        <v>44197</v>
      </c>
      <c r="B2" s="7" t="s">
        <v>16</v>
      </c>
      <c r="C2" s="8">
        <v>9</v>
      </c>
      <c r="D2" s="8" t="s">
        <v>17</v>
      </c>
      <c r="E2" s="8" t="s">
        <v>18</v>
      </c>
      <c r="F2" s="9">
        <v>0</v>
      </c>
      <c r="G2" s="8" t="str">
        <f>VLOOKUP('Input Data'!$B2,'Master Data'!$A$2:$F$46,2,0)</f>
        <v>Product24</v>
      </c>
      <c r="H2" s="8" t="str">
        <f>VLOOKUP('Input Data'!$B2,'Master Data'!$A$2:$F$46,3,0)</f>
        <v>Category03</v>
      </c>
      <c r="I2" s="8" t="str">
        <f>VLOOKUP('Input Data'!$B2,'Master Data'!$A$2:$F$46,4,0)</f>
        <v>Ft</v>
      </c>
      <c r="J2" s="8">
        <f>VLOOKUP('Input Data'!$B2,'Master Data'!$A$2:$F$46,5,0)</f>
        <v>144</v>
      </c>
      <c r="K2" s="8">
        <f>VLOOKUP('Input Data'!$B2,'Master Data'!$A$2:$F$46,6,0)</f>
        <v>156.96</v>
      </c>
      <c r="L2" s="8">
        <f>'Input Data'!$C2*'Input Data'!$J2</f>
        <v>1296</v>
      </c>
      <c r="M2" s="8">
        <f>'Input Data'!$C2*'Input Data'!$K2*(1-'Input Data'!$F2)</f>
        <v>1412.64</v>
      </c>
      <c r="N2" s="8">
        <v>1</v>
      </c>
      <c r="O2" s="8" t="str">
        <f>TEXT('Input Data'!$A2,"MMM")</f>
        <v>Jan</v>
      </c>
      <c r="P2" s="8">
        <v>2021</v>
      </c>
    </row>
    <row r="3" spans="1:16" ht="14.25" customHeight="1" x14ac:dyDescent="0.3">
      <c r="A3" s="6">
        <v>44198</v>
      </c>
      <c r="B3" s="7" t="s">
        <v>19</v>
      </c>
      <c r="C3" s="8">
        <v>15</v>
      </c>
      <c r="D3" s="8" t="s">
        <v>18</v>
      </c>
      <c r="E3" s="8" t="s">
        <v>20</v>
      </c>
      <c r="F3" s="9">
        <v>0</v>
      </c>
      <c r="G3" s="8" t="str">
        <f>VLOOKUP('Input Data'!$B3,'Master Data'!$A$2:$F$46,2,0)</f>
        <v>Product38</v>
      </c>
      <c r="H3" s="8" t="str">
        <f>VLOOKUP('Input Data'!$B3,'Master Data'!$A$2:$F$46,3,0)</f>
        <v>Category05</v>
      </c>
      <c r="I3" s="8" t="str">
        <f>VLOOKUP('Input Data'!$B3,'Master Data'!$A$2:$F$46,4,0)</f>
        <v>Kg</v>
      </c>
      <c r="J3" s="8">
        <f>VLOOKUP('Input Data'!$B3,'Master Data'!$A$2:$F$46,5,0)</f>
        <v>72</v>
      </c>
      <c r="K3" s="8">
        <f>VLOOKUP('Input Data'!$B3,'Master Data'!$A$2:$F$46,6,0)</f>
        <v>79.92</v>
      </c>
      <c r="L3" s="8">
        <f>'Input Data'!$C3*'Input Data'!$J3</f>
        <v>1080</v>
      </c>
      <c r="M3" s="8">
        <f>'Input Data'!$C3*'Input Data'!$K3*(1-'Input Data'!$F3)</f>
        <v>1198.8</v>
      </c>
      <c r="N3" s="8">
        <v>2</v>
      </c>
      <c r="O3" s="8" t="str">
        <f>TEXT('Input Data'!$A3,"MMM")</f>
        <v>Jan</v>
      </c>
      <c r="P3" s="8" t="str">
        <f>TEXT('Input Data'!$A3,"YYYY")</f>
        <v>2021</v>
      </c>
    </row>
    <row r="4" spans="1:16" ht="14.25" customHeight="1" x14ac:dyDescent="0.3">
      <c r="A4" s="6">
        <v>44198</v>
      </c>
      <c r="B4" s="7" t="s">
        <v>21</v>
      </c>
      <c r="C4" s="8">
        <v>6</v>
      </c>
      <c r="D4" s="8" t="s">
        <v>22</v>
      </c>
      <c r="E4" s="8" t="s">
        <v>20</v>
      </c>
      <c r="F4" s="9">
        <v>0</v>
      </c>
      <c r="G4" s="8" t="str">
        <f>VLOOKUP('Input Data'!$B4,'Master Data'!$A$2:$F$46,2,0)</f>
        <v>Product13</v>
      </c>
      <c r="H4" s="8" t="str">
        <f>VLOOKUP('Input Data'!$B4,'Master Data'!$A$2:$F$46,3,0)</f>
        <v>Category02</v>
      </c>
      <c r="I4" s="8" t="str">
        <f>VLOOKUP('Input Data'!$B4,'Master Data'!$A$2:$F$46,4,0)</f>
        <v>Kg</v>
      </c>
      <c r="J4" s="8">
        <f>VLOOKUP('Input Data'!$B4,'Master Data'!$A$2:$F$46,5,0)</f>
        <v>112</v>
      </c>
      <c r="K4" s="8">
        <f>VLOOKUP('Input Data'!$B4,'Master Data'!$A$2:$F$46,6,0)</f>
        <v>122.08</v>
      </c>
      <c r="L4" s="8">
        <f>'Input Data'!$C4*'Input Data'!$J4</f>
        <v>672</v>
      </c>
      <c r="M4" s="8">
        <f>'Input Data'!$C4*'Input Data'!$K4*(1-'Input Data'!$F4)</f>
        <v>732.48</v>
      </c>
      <c r="N4" s="8">
        <v>2</v>
      </c>
      <c r="O4" s="8" t="str">
        <f>TEXT('Input Data'!$A4,"MMM")</f>
        <v>Jan</v>
      </c>
      <c r="P4" s="8" t="str">
        <f>TEXT('Input Data'!$A4,"YYYY")</f>
        <v>2021</v>
      </c>
    </row>
    <row r="5" spans="1:16" ht="14.25" customHeight="1" x14ac:dyDescent="0.3">
      <c r="A5" s="6">
        <v>44199</v>
      </c>
      <c r="B5" s="7" t="s">
        <v>23</v>
      </c>
      <c r="C5" s="8">
        <v>5</v>
      </c>
      <c r="D5" s="8" t="s">
        <v>22</v>
      </c>
      <c r="E5" s="8" t="s">
        <v>18</v>
      </c>
      <c r="F5" s="9">
        <v>0</v>
      </c>
      <c r="G5" s="8" t="str">
        <f>VLOOKUP('Input Data'!$B5,'Master Data'!$A$2:$F$46,2,0)</f>
        <v>Product04</v>
      </c>
      <c r="H5" s="8" t="str">
        <f>VLOOKUP('Input Data'!$B5,'Master Data'!$A$2:$F$46,3,0)</f>
        <v>Category01</v>
      </c>
      <c r="I5" s="8" t="str">
        <f>VLOOKUP('Input Data'!$B5,'Master Data'!$A$2:$F$46,4,0)</f>
        <v>Lt</v>
      </c>
      <c r="J5" s="8">
        <f>VLOOKUP('Input Data'!$B5,'Master Data'!$A$2:$F$46,5,0)</f>
        <v>44</v>
      </c>
      <c r="K5" s="8">
        <f>VLOOKUP('Input Data'!$B5,'Master Data'!$A$2:$F$46,6,0)</f>
        <v>48.84</v>
      </c>
      <c r="L5" s="8">
        <f>'Input Data'!$C5*'Input Data'!$J5</f>
        <v>220</v>
      </c>
      <c r="M5" s="8">
        <f>'Input Data'!$C5*'Input Data'!$K5*(1-'Input Data'!$F5)</f>
        <v>244.20000000000002</v>
      </c>
      <c r="N5" s="8">
        <v>3</v>
      </c>
      <c r="O5" s="8" t="str">
        <f>TEXT('Input Data'!$A5,"MMM")</f>
        <v>Jan</v>
      </c>
      <c r="P5" s="8" t="str">
        <f>TEXT('Input Data'!$A5,"YYYY")</f>
        <v>2021</v>
      </c>
    </row>
    <row r="6" spans="1:16" ht="14.25" customHeight="1" x14ac:dyDescent="0.3">
      <c r="A6" s="6">
        <v>44200</v>
      </c>
      <c r="B6" s="7" t="s">
        <v>24</v>
      </c>
      <c r="C6" s="8">
        <v>12</v>
      </c>
      <c r="D6" s="8" t="s">
        <v>18</v>
      </c>
      <c r="E6" s="8" t="s">
        <v>18</v>
      </c>
      <c r="F6" s="9">
        <v>0</v>
      </c>
      <c r="G6" s="8" t="str">
        <f>VLOOKUP('Input Data'!$B6,'Master Data'!$A$2:$F$46,2,0)</f>
        <v>Product35</v>
      </c>
      <c r="H6" s="8" t="str">
        <f>VLOOKUP('Input Data'!$B6,'Master Data'!$A$2:$F$46,3,0)</f>
        <v>Category04</v>
      </c>
      <c r="I6" s="8" t="str">
        <f>VLOOKUP('Input Data'!$B6,'Master Data'!$A$2:$F$46,4,0)</f>
        <v>No.</v>
      </c>
      <c r="J6" s="8">
        <f>VLOOKUP('Input Data'!$B6,'Master Data'!$A$2:$F$46,5,0)</f>
        <v>5</v>
      </c>
      <c r="K6" s="8">
        <f>VLOOKUP('Input Data'!$B6,'Master Data'!$A$2:$F$46,6,0)</f>
        <v>6.7</v>
      </c>
      <c r="L6" s="8">
        <f>'Input Data'!$C6*'Input Data'!$J6</f>
        <v>60</v>
      </c>
      <c r="M6" s="8">
        <f>'Input Data'!$C6*'Input Data'!$K6*(1-'Input Data'!$F6)</f>
        <v>80.400000000000006</v>
      </c>
      <c r="N6" s="8">
        <v>4</v>
      </c>
      <c r="O6" s="8" t="str">
        <f>TEXT('Input Data'!$A6,"MMM")</f>
        <v>Jan</v>
      </c>
      <c r="P6" s="8" t="str">
        <f>TEXT('Input Data'!$A6,"YYYY")</f>
        <v>2021</v>
      </c>
    </row>
    <row r="7" spans="1:16" ht="14.25" customHeight="1" x14ac:dyDescent="0.3">
      <c r="A7" s="6">
        <v>44205</v>
      </c>
      <c r="B7" s="7" t="s">
        <v>25</v>
      </c>
      <c r="C7" s="8">
        <v>1</v>
      </c>
      <c r="D7" s="8" t="s">
        <v>22</v>
      </c>
      <c r="E7" s="8" t="s">
        <v>20</v>
      </c>
      <c r="F7" s="9">
        <v>0</v>
      </c>
      <c r="G7" s="8" t="str">
        <f>VLOOKUP('Input Data'!$B7,'Master Data'!$A$2:$F$46,2,0)</f>
        <v>Product31</v>
      </c>
      <c r="H7" s="8" t="str">
        <f>VLOOKUP('Input Data'!$B7,'Master Data'!$A$2:$F$46,3,0)</f>
        <v>Category04</v>
      </c>
      <c r="I7" s="8" t="str">
        <f>VLOOKUP('Input Data'!$B7,'Master Data'!$A$2:$F$46,4,0)</f>
        <v>Kg</v>
      </c>
      <c r="J7" s="8">
        <f>VLOOKUP('Input Data'!$B7,'Master Data'!$A$2:$F$46,5,0)</f>
        <v>93</v>
      </c>
      <c r="K7" s="8">
        <f>VLOOKUP('Input Data'!$B7,'Master Data'!$A$2:$F$46,6,0)</f>
        <v>104.16</v>
      </c>
      <c r="L7" s="8">
        <f>'Input Data'!$C7*'Input Data'!$J7</f>
        <v>93</v>
      </c>
      <c r="M7" s="8">
        <f>'Input Data'!$C7*'Input Data'!$K7*(1-'Input Data'!$F7)</f>
        <v>104.16</v>
      </c>
      <c r="N7" s="8">
        <v>9</v>
      </c>
      <c r="O7" s="8" t="str">
        <f>TEXT('Input Data'!$A7,"MMM")</f>
        <v>Jan</v>
      </c>
      <c r="P7" s="8" t="str">
        <f>TEXT('Input Data'!$A7,"YYYY")</f>
        <v>2021</v>
      </c>
    </row>
    <row r="8" spans="1:16" ht="14.25" customHeight="1" x14ac:dyDescent="0.3">
      <c r="A8" s="6">
        <v>44205</v>
      </c>
      <c r="B8" s="7" t="s">
        <v>26</v>
      </c>
      <c r="C8" s="8">
        <v>8</v>
      </c>
      <c r="D8" s="8" t="s">
        <v>22</v>
      </c>
      <c r="E8" s="8" t="s">
        <v>20</v>
      </c>
      <c r="F8" s="9">
        <v>0</v>
      </c>
      <c r="G8" s="8" t="str">
        <f>VLOOKUP('Input Data'!$B8,'Master Data'!$A$2:$F$46,2,0)</f>
        <v>Product03</v>
      </c>
      <c r="H8" s="8" t="str">
        <f>VLOOKUP('Input Data'!$B8,'Master Data'!$A$2:$F$46,3,0)</f>
        <v>Category01</v>
      </c>
      <c r="I8" s="8" t="str">
        <f>VLOOKUP('Input Data'!$B8,'Master Data'!$A$2:$F$46,4,0)</f>
        <v>Kg</v>
      </c>
      <c r="J8" s="8">
        <f>VLOOKUP('Input Data'!$B8,'Master Data'!$A$2:$F$46,5,0)</f>
        <v>71</v>
      </c>
      <c r="K8" s="8">
        <f>VLOOKUP('Input Data'!$B8,'Master Data'!$A$2:$F$46,6,0)</f>
        <v>80.94</v>
      </c>
      <c r="L8" s="8">
        <f>'Input Data'!$C8*'Input Data'!$J8</f>
        <v>568</v>
      </c>
      <c r="M8" s="8">
        <f>'Input Data'!$C8*'Input Data'!$K8*(1-'Input Data'!$F8)</f>
        <v>647.52</v>
      </c>
      <c r="N8" s="8">
        <v>9</v>
      </c>
      <c r="O8" s="8" t="str">
        <f>TEXT('Input Data'!$A8,"MMM")</f>
        <v>Jan</v>
      </c>
      <c r="P8" s="8" t="str">
        <f>TEXT('Input Data'!$A8,"YYYY")</f>
        <v>2021</v>
      </c>
    </row>
    <row r="9" spans="1:16" ht="14.25" customHeight="1" x14ac:dyDescent="0.3">
      <c r="A9" s="6">
        <v>44205</v>
      </c>
      <c r="B9" s="7" t="s">
        <v>27</v>
      </c>
      <c r="C9" s="8">
        <v>4</v>
      </c>
      <c r="D9" s="8" t="s">
        <v>22</v>
      </c>
      <c r="E9" s="8" t="s">
        <v>18</v>
      </c>
      <c r="F9" s="9">
        <v>0</v>
      </c>
      <c r="G9" s="8" t="str">
        <f>VLOOKUP('Input Data'!$B9,'Master Data'!$A$2:$F$46,2,0)</f>
        <v>Product25</v>
      </c>
      <c r="H9" s="8" t="str">
        <f>VLOOKUP('Input Data'!$B9,'Master Data'!$A$2:$F$46,3,0)</f>
        <v>Category03</v>
      </c>
      <c r="I9" s="8" t="str">
        <f>VLOOKUP('Input Data'!$B9,'Master Data'!$A$2:$F$46,4,0)</f>
        <v>No.</v>
      </c>
      <c r="J9" s="8">
        <f>VLOOKUP('Input Data'!$B9,'Master Data'!$A$2:$F$46,5,0)</f>
        <v>7</v>
      </c>
      <c r="K9" s="8">
        <f>VLOOKUP('Input Data'!$B9,'Master Data'!$A$2:$F$46,6,0)</f>
        <v>8.33</v>
      </c>
      <c r="L9" s="8">
        <f>'Input Data'!$C9*'Input Data'!$J9</f>
        <v>28</v>
      </c>
      <c r="M9" s="8">
        <f>'Input Data'!$C9*'Input Data'!$K9*(1-'Input Data'!$F9)</f>
        <v>33.32</v>
      </c>
      <c r="N9" s="8">
        <v>9</v>
      </c>
      <c r="O9" s="8" t="str">
        <f>TEXT('Input Data'!$A9,"MMM")</f>
        <v>Jan</v>
      </c>
      <c r="P9" s="8" t="str">
        <f>TEXT('Input Data'!$A9,"YYYY")</f>
        <v>2021</v>
      </c>
    </row>
    <row r="10" spans="1:16" ht="14.25" customHeight="1" x14ac:dyDescent="0.3">
      <c r="A10" s="6">
        <v>44207</v>
      </c>
      <c r="B10" s="7" t="s">
        <v>28</v>
      </c>
      <c r="C10" s="8">
        <v>3</v>
      </c>
      <c r="D10" s="8" t="s">
        <v>22</v>
      </c>
      <c r="E10" s="8" t="s">
        <v>20</v>
      </c>
      <c r="F10" s="9">
        <v>0</v>
      </c>
      <c r="G10" s="8" t="str">
        <f>VLOOKUP('Input Data'!$B10,'Master Data'!$A$2:$F$46,2,0)</f>
        <v>Product37</v>
      </c>
      <c r="H10" s="8" t="str">
        <f>VLOOKUP('Input Data'!$B10,'Master Data'!$A$2:$F$46,3,0)</f>
        <v>Category05</v>
      </c>
      <c r="I10" s="8" t="str">
        <f>VLOOKUP('Input Data'!$B10,'Master Data'!$A$2:$F$46,4,0)</f>
        <v>Kg</v>
      </c>
      <c r="J10" s="8">
        <f>VLOOKUP('Input Data'!$B10,'Master Data'!$A$2:$F$46,5,0)</f>
        <v>67</v>
      </c>
      <c r="K10" s="8">
        <f>VLOOKUP('Input Data'!$B10,'Master Data'!$A$2:$F$46,6,0)</f>
        <v>85.76</v>
      </c>
      <c r="L10" s="8">
        <f>'Input Data'!$C10*'Input Data'!$J10</f>
        <v>201</v>
      </c>
      <c r="M10" s="8">
        <f>'Input Data'!$C10*'Input Data'!$K10*(1-'Input Data'!$F10)</f>
        <v>257.28000000000003</v>
      </c>
      <c r="N10" s="8">
        <v>11</v>
      </c>
      <c r="O10" s="8" t="str">
        <f>TEXT('Input Data'!$A10,"MMM")</f>
        <v>Jan</v>
      </c>
      <c r="P10" s="8" t="str">
        <f>TEXT('Input Data'!$A10,"YYYY")</f>
        <v>2021</v>
      </c>
    </row>
    <row r="11" spans="1:16" ht="14.25" customHeight="1" x14ac:dyDescent="0.3">
      <c r="A11" s="6">
        <v>44207</v>
      </c>
      <c r="B11" s="7" t="s">
        <v>29</v>
      </c>
      <c r="C11" s="8">
        <v>4</v>
      </c>
      <c r="D11" s="8" t="s">
        <v>17</v>
      </c>
      <c r="E11" s="8" t="s">
        <v>18</v>
      </c>
      <c r="F11" s="9">
        <v>0</v>
      </c>
      <c r="G11" s="8" t="str">
        <f>VLOOKUP('Input Data'!$B11,'Master Data'!$A$2:$F$46,2,0)</f>
        <v>Product14</v>
      </c>
      <c r="H11" s="8" t="str">
        <f>VLOOKUP('Input Data'!$B11,'Master Data'!$A$2:$F$46,3,0)</f>
        <v>Category02</v>
      </c>
      <c r="I11" s="8" t="str">
        <f>VLOOKUP('Input Data'!$B11,'Master Data'!$A$2:$F$46,4,0)</f>
        <v>Kg</v>
      </c>
      <c r="J11" s="8">
        <f>VLOOKUP('Input Data'!$B11,'Master Data'!$A$2:$F$46,5,0)</f>
        <v>112</v>
      </c>
      <c r="K11" s="8">
        <f>VLOOKUP('Input Data'!$B11,'Master Data'!$A$2:$F$46,6,0)</f>
        <v>146.72</v>
      </c>
      <c r="L11" s="8">
        <f>'Input Data'!$C11*'Input Data'!$J11</f>
        <v>448</v>
      </c>
      <c r="M11" s="8">
        <f>'Input Data'!$C11*'Input Data'!$K11*(1-'Input Data'!$F11)</f>
        <v>586.88</v>
      </c>
      <c r="N11" s="8">
        <v>11</v>
      </c>
      <c r="O11" s="8" t="str">
        <f>TEXT('Input Data'!$A11,"MMM")</f>
        <v>Jan</v>
      </c>
      <c r="P11" s="8" t="str">
        <f>TEXT('Input Data'!$A11,"YYYY")</f>
        <v>2021</v>
      </c>
    </row>
    <row r="12" spans="1:16" ht="14.25" customHeight="1" x14ac:dyDescent="0.3">
      <c r="A12" s="6">
        <v>44207</v>
      </c>
      <c r="B12" s="7" t="s">
        <v>30</v>
      </c>
      <c r="C12" s="8">
        <v>4</v>
      </c>
      <c r="D12" s="8" t="s">
        <v>22</v>
      </c>
      <c r="E12" s="8" t="s">
        <v>18</v>
      </c>
      <c r="F12" s="9">
        <v>0</v>
      </c>
      <c r="G12" s="8" t="str">
        <f>VLOOKUP('Input Data'!$B12,'Master Data'!$A$2:$F$46,2,0)</f>
        <v>Product42</v>
      </c>
      <c r="H12" s="8" t="str">
        <f>VLOOKUP('Input Data'!$B12,'Master Data'!$A$2:$F$46,3,0)</f>
        <v>Category05</v>
      </c>
      <c r="I12" s="8" t="str">
        <f>VLOOKUP('Input Data'!$B12,'Master Data'!$A$2:$F$46,4,0)</f>
        <v>Ft</v>
      </c>
      <c r="J12" s="8">
        <f>VLOOKUP('Input Data'!$B12,'Master Data'!$A$2:$F$46,5,0)</f>
        <v>120</v>
      </c>
      <c r="K12" s="8">
        <f>VLOOKUP('Input Data'!$B12,'Master Data'!$A$2:$F$46,6,0)</f>
        <v>162</v>
      </c>
      <c r="L12" s="8">
        <f>'Input Data'!$C12*'Input Data'!$J12</f>
        <v>480</v>
      </c>
      <c r="M12" s="8">
        <f>'Input Data'!$C12*'Input Data'!$K12*(1-'Input Data'!$F12)</f>
        <v>648</v>
      </c>
      <c r="N12" s="8">
        <v>11</v>
      </c>
      <c r="O12" s="8" t="str">
        <f>TEXT('Input Data'!$A12,"MMM")</f>
        <v>Jan</v>
      </c>
      <c r="P12" s="8" t="str">
        <f>TEXT('Input Data'!$A12,"YYYY")</f>
        <v>2021</v>
      </c>
    </row>
    <row r="13" spans="1:16" ht="14.25" customHeight="1" x14ac:dyDescent="0.3">
      <c r="A13" s="6">
        <v>44208</v>
      </c>
      <c r="B13" s="7" t="s">
        <v>30</v>
      </c>
      <c r="C13" s="8">
        <v>10</v>
      </c>
      <c r="D13" s="8" t="s">
        <v>18</v>
      </c>
      <c r="E13" s="8" t="s">
        <v>20</v>
      </c>
      <c r="F13" s="9">
        <v>0</v>
      </c>
      <c r="G13" s="8" t="str">
        <f>VLOOKUP('Input Data'!$B13,'Master Data'!$A$2:$F$46,2,0)</f>
        <v>Product42</v>
      </c>
      <c r="H13" s="8" t="str">
        <f>VLOOKUP('Input Data'!$B13,'Master Data'!$A$2:$F$46,3,0)</f>
        <v>Category05</v>
      </c>
      <c r="I13" s="8" t="str">
        <f>VLOOKUP('Input Data'!$B13,'Master Data'!$A$2:$F$46,4,0)</f>
        <v>Ft</v>
      </c>
      <c r="J13" s="8">
        <f>VLOOKUP('Input Data'!$B13,'Master Data'!$A$2:$F$46,5,0)</f>
        <v>120</v>
      </c>
      <c r="K13" s="8">
        <f>VLOOKUP('Input Data'!$B13,'Master Data'!$A$2:$F$46,6,0)</f>
        <v>162</v>
      </c>
      <c r="L13" s="8">
        <f>'Input Data'!$C13*'Input Data'!$J13</f>
        <v>1200</v>
      </c>
      <c r="M13" s="8">
        <f>'Input Data'!$C13*'Input Data'!$K13*(1-'Input Data'!$F13)</f>
        <v>1620</v>
      </c>
      <c r="N13" s="8">
        <v>12</v>
      </c>
      <c r="O13" s="8" t="str">
        <f>TEXT('Input Data'!$A13,"MMM")</f>
        <v>Jan</v>
      </c>
      <c r="P13" s="8" t="str">
        <f>TEXT('Input Data'!$A13,"YYYY")</f>
        <v>2021</v>
      </c>
    </row>
    <row r="14" spans="1:16" ht="14.25" customHeight="1" x14ac:dyDescent="0.3">
      <c r="A14" s="6">
        <v>44214</v>
      </c>
      <c r="B14" s="7" t="s">
        <v>31</v>
      </c>
      <c r="C14" s="8">
        <v>13</v>
      </c>
      <c r="D14" s="8" t="s">
        <v>22</v>
      </c>
      <c r="E14" s="8" t="s">
        <v>18</v>
      </c>
      <c r="F14" s="9">
        <v>0</v>
      </c>
      <c r="G14" s="8" t="str">
        <f>VLOOKUP('Input Data'!$B14,'Master Data'!$A$2:$F$46,2,0)</f>
        <v>Product44</v>
      </c>
      <c r="H14" s="8" t="str">
        <f>VLOOKUP('Input Data'!$B14,'Master Data'!$A$2:$F$46,3,0)</f>
        <v>Category05</v>
      </c>
      <c r="I14" s="8" t="str">
        <f>VLOOKUP('Input Data'!$B14,'Master Data'!$A$2:$F$46,4,0)</f>
        <v>Kg</v>
      </c>
      <c r="J14" s="8">
        <f>VLOOKUP('Input Data'!$B14,'Master Data'!$A$2:$F$46,5,0)</f>
        <v>76</v>
      </c>
      <c r="K14" s="8">
        <f>VLOOKUP('Input Data'!$B14,'Master Data'!$A$2:$F$46,6,0)</f>
        <v>82.08</v>
      </c>
      <c r="L14" s="8">
        <f>'Input Data'!$C14*'Input Data'!$J14</f>
        <v>988</v>
      </c>
      <c r="M14" s="8">
        <f>'Input Data'!$C14*'Input Data'!$K14*(1-'Input Data'!$F14)</f>
        <v>1067.04</v>
      </c>
      <c r="N14" s="8">
        <v>18</v>
      </c>
      <c r="O14" s="8" t="str">
        <f>TEXT('Input Data'!$A14,"MMM")</f>
        <v>Jan</v>
      </c>
      <c r="P14" s="8" t="str">
        <f>TEXT('Input Data'!$A14,"YYYY")</f>
        <v>2021</v>
      </c>
    </row>
    <row r="15" spans="1:16" ht="14.25" customHeight="1" x14ac:dyDescent="0.3">
      <c r="A15" s="6">
        <v>44214</v>
      </c>
      <c r="B15" s="7" t="s">
        <v>32</v>
      </c>
      <c r="C15" s="8">
        <v>3</v>
      </c>
      <c r="D15" s="8" t="s">
        <v>18</v>
      </c>
      <c r="E15" s="8" t="s">
        <v>20</v>
      </c>
      <c r="F15" s="9">
        <v>0</v>
      </c>
      <c r="G15" s="8" t="str">
        <f>VLOOKUP('Input Data'!$B15,'Master Data'!$A$2:$F$46,2,0)</f>
        <v>Product23</v>
      </c>
      <c r="H15" s="8" t="str">
        <f>VLOOKUP('Input Data'!$B15,'Master Data'!$A$2:$F$46,3,0)</f>
        <v>Category03</v>
      </c>
      <c r="I15" s="8" t="str">
        <f>VLOOKUP('Input Data'!$B15,'Master Data'!$A$2:$F$46,4,0)</f>
        <v>Ft</v>
      </c>
      <c r="J15" s="8">
        <f>VLOOKUP('Input Data'!$B15,'Master Data'!$A$2:$F$46,5,0)</f>
        <v>141</v>
      </c>
      <c r="K15" s="8">
        <f>VLOOKUP('Input Data'!$B15,'Master Data'!$A$2:$F$46,6,0)</f>
        <v>149.46</v>
      </c>
      <c r="L15" s="8">
        <f>'Input Data'!$C15*'Input Data'!$J15</f>
        <v>423</v>
      </c>
      <c r="M15" s="8">
        <f>'Input Data'!$C15*'Input Data'!$K15*(1-'Input Data'!$F15)</f>
        <v>448.38</v>
      </c>
      <c r="N15" s="8">
        <v>18</v>
      </c>
      <c r="O15" s="8" t="str">
        <f>TEXT('Input Data'!$A15,"MMM")</f>
        <v>Jan</v>
      </c>
      <c r="P15" s="8" t="str">
        <f>TEXT('Input Data'!$A15,"YYYY")</f>
        <v>2021</v>
      </c>
    </row>
    <row r="16" spans="1:16" ht="14.25" customHeight="1" x14ac:dyDescent="0.3">
      <c r="A16" s="6">
        <v>44215</v>
      </c>
      <c r="B16" s="7" t="s">
        <v>24</v>
      </c>
      <c r="C16" s="8">
        <v>6</v>
      </c>
      <c r="D16" s="8" t="s">
        <v>22</v>
      </c>
      <c r="E16" s="8" t="s">
        <v>20</v>
      </c>
      <c r="F16" s="9">
        <v>0</v>
      </c>
      <c r="G16" s="8" t="str">
        <f>VLOOKUP('Input Data'!$B16,'Master Data'!$A$2:$F$46,2,0)</f>
        <v>Product35</v>
      </c>
      <c r="H16" s="8" t="str">
        <f>VLOOKUP('Input Data'!$B16,'Master Data'!$A$2:$F$46,3,0)</f>
        <v>Category04</v>
      </c>
      <c r="I16" s="8" t="str">
        <f>VLOOKUP('Input Data'!$B16,'Master Data'!$A$2:$F$46,4,0)</f>
        <v>No.</v>
      </c>
      <c r="J16" s="8">
        <f>VLOOKUP('Input Data'!$B16,'Master Data'!$A$2:$F$46,5,0)</f>
        <v>5</v>
      </c>
      <c r="K16" s="8">
        <f>VLOOKUP('Input Data'!$B16,'Master Data'!$A$2:$F$46,6,0)</f>
        <v>6.7</v>
      </c>
      <c r="L16" s="8">
        <f>'Input Data'!$C16*'Input Data'!$J16</f>
        <v>30</v>
      </c>
      <c r="M16" s="8">
        <f>'Input Data'!$C16*'Input Data'!$K16*(1-'Input Data'!$F16)</f>
        <v>40.200000000000003</v>
      </c>
      <c r="N16" s="8">
        <v>19</v>
      </c>
      <c r="O16" s="8" t="str">
        <f>TEXT('Input Data'!$A16,"MMM")</f>
        <v>Jan</v>
      </c>
      <c r="P16" s="8" t="str">
        <f>TEXT('Input Data'!$A16,"YYYY")</f>
        <v>2021</v>
      </c>
    </row>
    <row r="17" spans="1:16" ht="14.25" customHeight="1" x14ac:dyDescent="0.3">
      <c r="A17" s="6">
        <v>44216</v>
      </c>
      <c r="B17" s="7" t="s">
        <v>33</v>
      </c>
      <c r="C17" s="8">
        <v>4</v>
      </c>
      <c r="D17" s="8" t="s">
        <v>22</v>
      </c>
      <c r="E17" s="8" t="s">
        <v>20</v>
      </c>
      <c r="F17" s="9">
        <v>0</v>
      </c>
      <c r="G17" s="8" t="str">
        <f>VLOOKUP('Input Data'!$B17,'Master Data'!$A$2:$F$46,2,0)</f>
        <v>Product34</v>
      </c>
      <c r="H17" s="8" t="str">
        <f>VLOOKUP('Input Data'!$B17,'Master Data'!$A$2:$F$46,3,0)</f>
        <v>Category04</v>
      </c>
      <c r="I17" s="8" t="str">
        <f>VLOOKUP('Input Data'!$B17,'Master Data'!$A$2:$F$46,4,0)</f>
        <v>Lt</v>
      </c>
      <c r="J17" s="8">
        <f>VLOOKUP('Input Data'!$B17,'Master Data'!$A$2:$F$46,5,0)</f>
        <v>55</v>
      </c>
      <c r="K17" s="8">
        <f>VLOOKUP('Input Data'!$B17,'Master Data'!$A$2:$F$46,6,0)</f>
        <v>58.3</v>
      </c>
      <c r="L17" s="8">
        <f>'Input Data'!$C17*'Input Data'!$J17</f>
        <v>220</v>
      </c>
      <c r="M17" s="8">
        <f>'Input Data'!$C17*'Input Data'!$K17*(1-'Input Data'!$F17)</f>
        <v>233.2</v>
      </c>
      <c r="N17" s="8">
        <v>20</v>
      </c>
      <c r="O17" s="8" t="str">
        <f>TEXT('Input Data'!$A17,"MMM")</f>
        <v>Jan</v>
      </c>
      <c r="P17" s="8" t="str">
        <f>TEXT('Input Data'!$A17,"YYYY")</f>
        <v>2021</v>
      </c>
    </row>
    <row r="18" spans="1:16" ht="14.25" customHeight="1" x14ac:dyDescent="0.3">
      <c r="A18" s="6">
        <v>44216</v>
      </c>
      <c r="B18" s="7" t="s">
        <v>34</v>
      </c>
      <c r="C18" s="8">
        <v>4</v>
      </c>
      <c r="D18" s="8" t="s">
        <v>22</v>
      </c>
      <c r="E18" s="8" t="s">
        <v>20</v>
      </c>
      <c r="F18" s="9">
        <v>0</v>
      </c>
      <c r="G18" s="8" t="str">
        <f>VLOOKUP('Input Data'!$B18,'Master Data'!$A$2:$F$46,2,0)</f>
        <v>Product20</v>
      </c>
      <c r="H18" s="8" t="str">
        <f>VLOOKUP('Input Data'!$B18,'Master Data'!$A$2:$F$46,3,0)</f>
        <v>Category03</v>
      </c>
      <c r="I18" s="8" t="str">
        <f>VLOOKUP('Input Data'!$B18,'Master Data'!$A$2:$F$46,4,0)</f>
        <v>Lt</v>
      </c>
      <c r="J18" s="8">
        <f>VLOOKUP('Input Data'!$B18,'Master Data'!$A$2:$F$46,5,0)</f>
        <v>61</v>
      </c>
      <c r="K18" s="8">
        <f>VLOOKUP('Input Data'!$B18,'Master Data'!$A$2:$F$46,6,0)</f>
        <v>76.25</v>
      </c>
      <c r="L18" s="8">
        <f>'Input Data'!$C18*'Input Data'!$J18</f>
        <v>244</v>
      </c>
      <c r="M18" s="8">
        <f>'Input Data'!$C18*'Input Data'!$K18*(1-'Input Data'!$F18)</f>
        <v>305</v>
      </c>
      <c r="N18" s="8">
        <v>20</v>
      </c>
      <c r="O18" s="8" t="str">
        <f>TEXT('Input Data'!$A18,"MMM")</f>
        <v>Jan</v>
      </c>
      <c r="P18" s="8" t="str">
        <f>TEXT('Input Data'!$A18,"YYYY")</f>
        <v>2021</v>
      </c>
    </row>
    <row r="19" spans="1:16" ht="14.25" customHeight="1" x14ac:dyDescent="0.3">
      <c r="A19" s="6">
        <v>44217</v>
      </c>
      <c r="B19" s="7" t="s">
        <v>23</v>
      </c>
      <c r="C19" s="8">
        <v>15</v>
      </c>
      <c r="D19" s="8" t="s">
        <v>17</v>
      </c>
      <c r="E19" s="8" t="s">
        <v>20</v>
      </c>
      <c r="F19" s="9">
        <v>0</v>
      </c>
      <c r="G19" s="8" t="str">
        <f>VLOOKUP('Input Data'!$B19,'Master Data'!$A$2:$F$46,2,0)</f>
        <v>Product04</v>
      </c>
      <c r="H19" s="8" t="str">
        <f>VLOOKUP('Input Data'!$B19,'Master Data'!$A$2:$F$46,3,0)</f>
        <v>Category01</v>
      </c>
      <c r="I19" s="8" t="str">
        <f>VLOOKUP('Input Data'!$B19,'Master Data'!$A$2:$F$46,4,0)</f>
        <v>Lt</v>
      </c>
      <c r="J19" s="8">
        <f>VLOOKUP('Input Data'!$B19,'Master Data'!$A$2:$F$46,5,0)</f>
        <v>44</v>
      </c>
      <c r="K19" s="8">
        <f>VLOOKUP('Input Data'!$B19,'Master Data'!$A$2:$F$46,6,0)</f>
        <v>48.84</v>
      </c>
      <c r="L19" s="8">
        <f>'Input Data'!$C19*'Input Data'!$J19</f>
        <v>660</v>
      </c>
      <c r="M19" s="8">
        <f>'Input Data'!$C19*'Input Data'!$K19*(1-'Input Data'!$F19)</f>
        <v>732.6</v>
      </c>
      <c r="N19" s="8">
        <v>21</v>
      </c>
      <c r="O19" s="8" t="str">
        <f>TEXT('Input Data'!$A19,"MMM")</f>
        <v>Jan</v>
      </c>
      <c r="P19" s="8" t="str">
        <f>TEXT('Input Data'!$A19,"YYYY")</f>
        <v>2021</v>
      </c>
    </row>
    <row r="20" spans="1:16" ht="14.25" customHeight="1" x14ac:dyDescent="0.3">
      <c r="A20" s="6">
        <v>44217</v>
      </c>
      <c r="B20" s="7" t="s">
        <v>26</v>
      </c>
      <c r="C20" s="8">
        <v>9</v>
      </c>
      <c r="D20" s="8" t="s">
        <v>22</v>
      </c>
      <c r="E20" s="8" t="s">
        <v>18</v>
      </c>
      <c r="F20" s="9">
        <v>0</v>
      </c>
      <c r="G20" s="8" t="str">
        <f>VLOOKUP('Input Data'!$B20,'Master Data'!$A$2:$F$46,2,0)</f>
        <v>Product03</v>
      </c>
      <c r="H20" s="8" t="str">
        <f>VLOOKUP('Input Data'!$B20,'Master Data'!$A$2:$F$46,3,0)</f>
        <v>Category01</v>
      </c>
      <c r="I20" s="8" t="str">
        <f>VLOOKUP('Input Data'!$B20,'Master Data'!$A$2:$F$46,4,0)</f>
        <v>Kg</v>
      </c>
      <c r="J20" s="8">
        <f>VLOOKUP('Input Data'!$B20,'Master Data'!$A$2:$F$46,5,0)</f>
        <v>71</v>
      </c>
      <c r="K20" s="8">
        <f>VLOOKUP('Input Data'!$B20,'Master Data'!$A$2:$F$46,6,0)</f>
        <v>80.94</v>
      </c>
      <c r="L20" s="8">
        <f>'Input Data'!$C20*'Input Data'!$J20</f>
        <v>639</v>
      </c>
      <c r="M20" s="8">
        <f>'Input Data'!$C20*'Input Data'!$K20*(1-'Input Data'!$F20)</f>
        <v>728.46</v>
      </c>
      <c r="N20" s="8">
        <v>21</v>
      </c>
      <c r="O20" s="8" t="str">
        <f>TEXT('Input Data'!$A20,"MMM")</f>
        <v>Jan</v>
      </c>
      <c r="P20" s="8" t="str">
        <f>TEXT('Input Data'!$A20,"YYYY")</f>
        <v>2021</v>
      </c>
    </row>
    <row r="21" spans="1:16" ht="14.25" customHeight="1" x14ac:dyDescent="0.3">
      <c r="A21" s="6">
        <v>44217</v>
      </c>
      <c r="B21" s="7" t="s">
        <v>30</v>
      </c>
      <c r="C21" s="8">
        <v>6</v>
      </c>
      <c r="D21" s="8" t="s">
        <v>22</v>
      </c>
      <c r="E21" s="8" t="s">
        <v>18</v>
      </c>
      <c r="F21" s="9">
        <v>0</v>
      </c>
      <c r="G21" s="8" t="str">
        <f>VLOOKUP('Input Data'!$B21,'Master Data'!$A$2:$F$46,2,0)</f>
        <v>Product42</v>
      </c>
      <c r="H21" s="8" t="str">
        <f>VLOOKUP('Input Data'!$B21,'Master Data'!$A$2:$F$46,3,0)</f>
        <v>Category05</v>
      </c>
      <c r="I21" s="8" t="str">
        <f>VLOOKUP('Input Data'!$B21,'Master Data'!$A$2:$F$46,4,0)</f>
        <v>Ft</v>
      </c>
      <c r="J21" s="8">
        <f>VLOOKUP('Input Data'!$B21,'Master Data'!$A$2:$F$46,5,0)</f>
        <v>120</v>
      </c>
      <c r="K21" s="8">
        <f>VLOOKUP('Input Data'!$B21,'Master Data'!$A$2:$F$46,6,0)</f>
        <v>162</v>
      </c>
      <c r="L21" s="8">
        <f>'Input Data'!$C21*'Input Data'!$J21</f>
        <v>720</v>
      </c>
      <c r="M21" s="8">
        <f>'Input Data'!$C21*'Input Data'!$K21*(1-'Input Data'!$F21)</f>
        <v>972</v>
      </c>
      <c r="N21" s="8">
        <v>21</v>
      </c>
      <c r="O21" s="8" t="str">
        <f>TEXT('Input Data'!$A21,"MMM")</f>
        <v>Jan</v>
      </c>
      <c r="P21" s="8" t="str">
        <f>TEXT('Input Data'!$A21,"YYYY")</f>
        <v>2021</v>
      </c>
    </row>
    <row r="22" spans="1:16" ht="14.25" customHeight="1" x14ac:dyDescent="0.3">
      <c r="A22" s="6">
        <v>44221</v>
      </c>
      <c r="B22" s="7" t="s">
        <v>33</v>
      </c>
      <c r="C22" s="8">
        <v>6</v>
      </c>
      <c r="D22" s="8" t="s">
        <v>22</v>
      </c>
      <c r="E22" s="8" t="s">
        <v>20</v>
      </c>
      <c r="F22" s="9">
        <v>0</v>
      </c>
      <c r="G22" s="8" t="str">
        <f>VLOOKUP('Input Data'!$B22,'Master Data'!$A$2:$F$46,2,0)</f>
        <v>Product34</v>
      </c>
      <c r="H22" s="8" t="str">
        <f>VLOOKUP('Input Data'!$B22,'Master Data'!$A$2:$F$46,3,0)</f>
        <v>Category04</v>
      </c>
      <c r="I22" s="8" t="str">
        <f>VLOOKUP('Input Data'!$B22,'Master Data'!$A$2:$F$46,4,0)</f>
        <v>Lt</v>
      </c>
      <c r="J22" s="8">
        <f>VLOOKUP('Input Data'!$B22,'Master Data'!$A$2:$F$46,5,0)</f>
        <v>55</v>
      </c>
      <c r="K22" s="8">
        <f>VLOOKUP('Input Data'!$B22,'Master Data'!$A$2:$F$46,6,0)</f>
        <v>58.3</v>
      </c>
      <c r="L22" s="8">
        <f>'Input Data'!$C22*'Input Data'!$J22</f>
        <v>330</v>
      </c>
      <c r="M22" s="8">
        <f>'Input Data'!$C22*'Input Data'!$K22*(1-'Input Data'!$F22)</f>
        <v>349.79999999999995</v>
      </c>
      <c r="N22" s="8">
        <v>25</v>
      </c>
      <c r="O22" s="8" t="str">
        <f>TEXT('Input Data'!$A22,"MMM")</f>
        <v>Jan</v>
      </c>
      <c r="P22" s="8" t="str">
        <f>TEXT('Input Data'!$A22,"YYYY")</f>
        <v>2021</v>
      </c>
    </row>
    <row r="23" spans="1:16" ht="14.25" customHeight="1" x14ac:dyDescent="0.3">
      <c r="A23" s="6">
        <v>44221</v>
      </c>
      <c r="B23" s="7" t="s">
        <v>24</v>
      </c>
      <c r="C23" s="8">
        <v>7</v>
      </c>
      <c r="D23" s="8" t="s">
        <v>22</v>
      </c>
      <c r="E23" s="8" t="s">
        <v>18</v>
      </c>
      <c r="F23" s="9">
        <v>0</v>
      </c>
      <c r="G23" s="8" t="str">
        <f>VLOOKUP('Input Data'!$B23,'Master Data'!$A$2:$F$46,2,0)</f>
        <v>Product35</v>
      </c>
      <c r="H23" s="8" t="str">
        <f>VLOOKUP('Input Data'!$B23,'Master Data'!$A$2:$F$46,3,0)</f>
        <v>Category04</v>
      </c>
      <c r="I23" s="8" t="str">
        <f>VLOOKUP('Input Data'!$B23,'Master Data'!$A$2:$F$46,4,0)</f>
        <v>No.</v>
      </c>
      <c r="J23" s="8">
        <f>VLOOKUP('Input Data'!$B23,'Master Data'!$A$2:$F$46,5,0)</f>
        <v>5</v>
      </c>
      <c r="K23" s="8">
        <f>VLOOKUP('Input Data'!$B23,'Master Data'!$A$2:$F$46,6,0)</f>
        <v>6.7</v>
      </c>
      <c r="L23" s="8">
        <f>'Input Data'!$C23*'Input Data'!$J23</f>
        <v>35</v>
      </c>
      <c r="M23" s="8">
        <f>'Input Data'!$C23*'Input Data'!$K23*(1-'Input Data'!$F23)</f>
        <v>46.9</v>
      </c>
      <c r="N23" s="8">
        <v>25</v>
      </c>
      <c r="O23" s="8" t="str">
        <f>TEXT('Input Data'!$A23,"MMM")</f>
        <v>Jan</v>
      </c>
      <c r="P23" s="8" t="str">
        <f>TEXT('Input Data'!$A23,"YYYY")</f>
        <v>2021</v>
      </c>
    </row>
    <row r="24" spans="1:16" ht="14.25" customHeight="1" x14ac:dyDescent="0.3">
      <c r="A24" s="6">
        <v>44221</v>
      </c>
      <c r="B24" s="7" t="s">
        <v>25</v>
      </c>
      <c r="C24" s="8">
        <v>14</v>
      </c>
      <c r="D24" s="8" t="s">
        <v>22</v>
      </c>
      <c r="E24" s="8" t="s">
        <v>18</v>
      </c>
      <c r="F24" s="9">
        <v>0</v>
      </c>
      <c r="G24" s="8" t="str">
        <f>VLOOKUP('Input Data'!$B24,'Master Data'!$A$2:$F$46,2,0)</f>
        <v>Product31</v>
      </c>
      <c r="H24" s="8" t="str">
        <f>VLOOKUP('Input Data'!$B24,'Master Data'!$A$2:$F$46,3,0)</f>
        <v>Category04</v>
      </c>
      <c r="I24" s="8" t="str">
        <f>VLOOKUP('Input Data'!$B24,'Master Data'!$A$2:$F$46,4,0)</f>
        <v>Kg</v>
      </c>
      <c r="J24" s="8">
        <f>VLOOKUP('Input Data'!$B24,'Master Data'!$A$2:$F$46,5,0)</f>
        <v>93</v>
      </c>
      <c r="K24" s="8">
        <f>VLOOKUP('Input Data'!$B24,'Master Data'!$A$2:$F$46,6,0)</f>
        <v>104.16</v>
      </c>
      <c r="L24" s="8">
        <f>'Input Data'!$C24*'Input Data'!$J24</f>
        <v>1302</v>
      </c>
      <c r="M24" s="8">
        <f>'Input Data'!$C24*'Input Data'!$K24*(1-'Input Data'!$F24)</f>
        <v>1458.24</v>
      </c>
      <c r="N24" s="8">
        <v>25</v>
      </c>
      <c r="O24" s="8" t="str">
        <f>TEXT('Input Data'!$A24,"MMM")</f>
        <v>Jan</v>
      </c>
      <c r="P24" s="8" t="str">
        <f>TEXT('Input Data'!$A24,"YYYY")</f>
        <v>2021</v>
      </c>
    </row>
    <row r="25" spans="1:16" ht="14.25" customHeight="1" x14ac:dyDescent="0.3">
      <c r="A25" s="6">
        <v>44222</v>
      </c>
      <c r="B25" s="7" t="s">
        <v>31</v>
      </c>
      <c r="C25" s="8">
        <v>9</v>
      </c>
      <c r="D25" s="8" t="s">
        <v>17</v>
      </c>
      <c r="E25" s="8" t="s">
        <v>20</v>
      </c>
      <c r="F25" s="9">
        <v>0</v>
      </c>
      <c r="G25" s="8" t="str">
        <f>VLOOKUP('Input Data'!$B25,'Master Data'!$A$2:$F$46,2,0)</f>
        <v>Product44</v>
      </c>
      <c r="H25" s="8" t="str">
        <f>VLOOKUP('Input Data'!$B25,'Master Data'!$A$2:$F$46,3,0)</f>
        <v>Category05</v>
      </c>
      <c r="I25" s="8" t="str">
        <f>VLOOKUP('Input Data'!$B25,'Master Data'!$A$2:$F$46,4,0)</f>
        <v>Kg</v>
      </c>
      <c r="J25" s="8">
        <f>VLOOKUP('Input Data'!$B25,'Master Data'!$A$2:$F$46,5,0)</f>
        <v>76</v>
      </c>
      <c r="K25" s="8">
        <f>VLOOKUP('Input Data'!$B25,'Master Data'!$A$2:$F$46,6,0)</f>
        <v>82.08</v>
      </c>
      <c r="L25" s="8">
        <f>'Input Data'!$C25*'Input Data'!$J25</f>
        <v>684</v>
      </c>
      <c r="M25" s="8">
        <f>'Input Data'!$C25*'Input Data'!$K25*(1-'Input Data'!$F25)</f>
        <v>738.72</v>
      </c>
      <c r="N25" s="8">
        <v>26</v>
      </c>
      <c r="O25" s="8" t="str">
        <f>TEXT('Input Data'!$A25,"MMM")</f>
        <v>Jan</v>
      </c>
      <c r="P25" s="8" t="str">
        <f>TEXT('Input Data'!$A25,"YYYY")</f>
        <v>2021</v>
      </c>
    </row>
    <row r="26" spans="1:16" ht="14.25" customHeight="1" x14ac:dyDescent="0.3">
      <c r="A26" s="6">
        <v>44222</v>
      </c>
      <c r="B26" s="7" t="s">
        <v>35</v>
      </c>
      <c r="C26" s="8">
        <v>7</v>
      </c>
      <c r="D26" s="8" t="s">
        <v>18</v>
      </c>
      <c r="E26" s="8" t="s">
        <v>20</v>
      </c>
      <c r="F26" s="9">
        <v>0</v>
      </c>
      <c r="G26" s="8" t="str">
        <f>VLOOKUP('Input Data'!$B26,'Master Data'!$A$2:$F$46,2,0)</f>
        <v>Product06</v>
      </c>
      <c r="H26" s="8" t="str">
        <f>VLOOKUP('Input Data'!$B26,'Master Data'!$A$2:$F$46,3,0)</f>
        <v>Category01</v>
      </c>
      <c r="I26" s="8" t="str">
        <f>VLOOKUP('Input Data'!$B26,'Master Data'!$A$2:$F$46,4,0)</f>
        <v>Kg</v>
      </c>
      <c r="J26" s="8">
        <f>VLOOKUP('Input Data'!$B26,'Master Data'!$A$2:$F$46,5,0)</f>
        <v>75</v>
      </c>
      <c r="K26" s="8">
        <f>VLOOKUP('Input Data'!$B26,'Master Data'!$A$2:$F$46,6,0)</f>
        <v>85.5</v>
      </c>
      <c r="L26" s="8">
        <f>'Input Data'!$C26*'Input Data'!$J26</f>
        <v>525</v>
      </c>
      <c r="M26" s="8">
        <f>'Input Data'!$C26*'Input Data'!$K26*(1-'Input Data'!$F26)</f>
        <v>598.5</v>
      </c>
      <c r="N26" s="8">
        <v>26</v>
      </c>
      <c r="O26" s="8" t="str">
        <f>TEXT('Input Data'!$A26,"MMM")</f>
        <v>Jan</v>
      </c>
      <c r="P26" s="8" t="str">
        <f>TEXT('Input Data'!$A26,"YYYY")</f>
        <v>2021</v>
      </c>
    </row>
    <row r="27" spans="1:16" ht="14.25" customHeight="1" x14ac:dyDescent="0.3">
      <c r="A27" s="6">
        <v>44222</v>
      </c>
      <c r="B27" s="7" t="s">
        <v>36</v>
      </c>
      <c r="C27" s="8">
        <v>7</v>
      </c>
      <c r="D27" s="8" t="s">
        <v>18</v>
      </c>
      <c r="E27" s="8" t="s">
        <v>18</v>
      </c>
      <c r="F27" s="9">
        <v>0</v>
      </c>
      <c r="G27" s="8" t="str">
        <f>VLOOKUP('Input Data'!$B27,'Master Data'!$A$2:$F$46,2,0)</f>
        <v>Product01</v>
      </c>
      <c r="H27" s="8" t="str">
        <f>VLOOKUP('Input Data'!$B27,'Master Data'!$A$2:$F$46,3,0)</f>
        <v>Category01</v>
      </c>
      <c r="I27" s="8" t="str">
        <f>VLOOKUP('Input Data'!$B27,'Master Data'!$A$2:$F$46,4,0)</f>
        <v>Kg</v>
      </c>
      <c r="J27" s="8">
        <f>VLOOKUP('Input Data'!$B27,'Master Data'!$A$2:$F$46,5,0)</f>
        <v>98</v>
      </c>
      <c r="K27" s="8">
        <f>VLOOKUP('Input Data'!$B27,'Master Data'!$A$2:$F$46,6,0)</f>
        <v>103.88</v>
      </c>
      <c r="L27" s="8">
        <f>'Input Data'!$C27*'Input Data'!$J27</f>
        <v>686</v>
      </c>
      <c r="M27" s="8">
        <f>'Input Data'!$C27*'Input Data'!$K27*(1-'Input Data'!$F27)</f>
        <v>727.16</v>
      </c>
      <c r="N27" s="8">
        <v>26</v>
      </c>
      <c r="O27" s="8" t="str">
        <f>TEXT('Input Data'!$A27,"MMM")</f>
        <v>Jan</v>
      </c>
      <c r="P27" s="8" t="str">
        <f>TEXT('Input Data'!$A27,"YYYY")</f>
        <v>2021</v>
      </c>
    </row>
    <row r="28" spans="1:16" ht="14.25" customHeight="1" x14ac:dyDescent="0.3">
      <c r="A28" s="6">
        <v>44223</v>
      </c>
      <c r="B28" s="7" t="s">
        <v>37</v>
      </c>
      <c r="C28" s="8">
        <v>7</v>
      </c>
      <c r="D28" s="8" t="s">
        <v>17</v>
      </c>
      <c r="E28" s="8" t="s">
        <v>18</v>
      </c>
      <c r="F28" s="9">
        <v>0</v>
      </c>
      <c r="G28" s="8" t="str">
        <f>VLOOKUP('Input Data'!$B28,'Master Data'!$A$2:$F$46,2,0)</f>
        <v>Product40</v>
      </c>
      <c r="H28" s="8" t="str">
        <f>VLOOKUP('Input Data'!$B28,'Master Data'!$A$2:$F$46,3,0)</f>
        <v>Category05</v>
      </c>
      <c r="I28" s="8" t="str">
        <f>VLOOKUP('Input Data'!$B28,'Master Data'!$A$2:$F$46,4,0)</f>
        <v>Kg</v>
      </c>
      <c r="J28" s="8">
        <f>VLOOKUP('Input Data'!$B28,'Master Data'!$A$2:$F$46,5,0)</f>
        <v>90</v>
      </c>
      <c r="K28" s="8">
        <f>VLOOKUP('Input Data'!$B28,'Master Data'!$A$2:$F$46,6,0)</f>
        <v>115.2</v>
      </c>
      <c r="L28" s="8">
        <f>'Input Data'!$C28*'Input Data'!$J28</f>
        <v>630</v>
      </c>
      <c r="M28" s="8">
        <f>'Input Data'!$C28*'Input Data'!$K28*(1-'Input Data'!$F28)</f>
        <v>806.4</v>
      </c>
      <c r="N28" s="8">
        <v>27</v>
      </c>
      <c r="O28" s="8" t="str">
        <f>TEXT('Input Data'!$A28,"MMM")</f>
        <v>Jan</v>
      </c>
      <c r="P28" s="8" t="str">
        <f>TEXT('Input Data'!$A28,"YYYY")</f>
        <v>2021</v>
      </c>
    </row>
    <row r="29" spans="1:16" ht="14.25" customHeight="1" x14ac:dyDescent="0.3">
      <c r="A29" s="6">
        <v>44223</v>
      </c>
      <c r="B29" s="7" t="s">
        <v>38</v>
      </c>
      <c r="C29" s="8">
        <v>3</v>
      </c>
      <c r="D29" s="8" t="s">
        <v>17</v>
      </c>
      <c r="E29" s="8" t="s">
        <v>18</v>
      </c>
      <c r="F29" s="9">
        <v>0</v>
      </c>
      <c r="G29" s="8" t="str">
        <f>VLOOKUP('Input Data'!$B29,'Master Data'!$A$2:$F$46,2,0)</f>
        <v>Product32</v>
      </c>
      <c r="H29" s="8" t="str">
        <f>VLOOKUP('Input Data'!$B29,'Master Data'!$A$2:$F$46,3,0)</f>
        <v>Category04</v>
      </c>
      <c r="I29" s="8" t="str">
        <f>VLOOKUP('Input Data'!$B29,'Master Data'!$A$2:$F$46,4,0)</f>
        <v>Kg</v>
      </c>
      <c r="J29" s="8">
        <f>VLOOKUP('Input Data'!$B29,'Master Data'!$A$2:$F$46,5,0)</f>
        <v>89</v>
      </c>
      <c r="K29" s="8">
        <f>VLOOKUP('Input Data'!$B29,'Master Data'!$A$2:$F$46,6,0)</f>
        <v>117.48</v>
      </c>
      <c r="L29" s="8">
        <f>'Input Data'!$C29*'Input Data'!$J29</f>
        <v>267</v>
      </c>
      <c r="M29" s="8">
        <f>'Input Data'!$C29*'Input Data'!$K29*(1-'Input Data'!$F29)</f>
        <v>352.44</v>
      </c>
      <c r="N29" s="8">
        <v>27</v>
      </c>
      <c r="O29" s="8" t="str">
        <f>TEXT('Input Data'!$A29,"MMM")</f>
        <v>Jan</v>
      </c>
      <c r="P29" s="8" t="str">
        <f>TEXT('Input Data'!$A29,"YYYY")</f>
        <v>2021</v>
      </c>
    </row>
    <row r="30" spans="1:16" ht="14.25" customHeight="1" x14ac:dyDescent="0.3">
      <c r="A30" s="6">
        <v>44224</v>
      </c>
      <c r="B30" s="7" t="s">
        <v>23</v>
      </c>
      <c r="C30" s="8">
        <v>10</v>
      </c>
      <c r="D30" s="8" t="s">
        <v>18</v>
      </c>
      <c r="E30" s="8" t="s">
        <v>20</v>
      </c>
      <c r="F30" s="9">
        <v>0</v>
      </c>
      <c r="G30" s="8" t="str">
        <f>VLOOKUP('Input Data'!$B30,'Master Data'!$A$2:$F$46,2,0)</f>
        <v>Product04</v>
      </c>
      <c r="H30" s="8" t="str">
        <f>VLOOKUP('Input Data'!$B30,'Master Data'!$A$2:$F$46,3,0)</f>
        <v>Category01</v>
      </c>
      <c r="I30" s="8" t="str">
        <f>VLOOKUP('Input Data'!$B30,'Master Data'!$A$2:$F$46,4,0)</f>
        <v>Lt</v>
      </c>
      <c r="J30" s="8">
        <f>VLOOKUP('Input Data'!$B30,'Master Data'!$A$2:$F$46,5,0)</f>
        <v>44</v>
      </c>
      <c r="K30" s="8">
        <f>VLOOKUP('Input Data'!$B30,'Master Data'!$A$2:$F$46,6,0)</f>
        <v>48.84</v>
      </c>
      <c r="L30" s="8">
        <f>'Input Data'!$C30*'Input Data'!$J30</f>
        <v>440</v>
      </c>
      <c r="M30" s="8">
        <f>'Input Data'!$C30*'Input Data'!$K30*(1-'Input Data'!$F30)</f>
        <v>488.40000000000003</v>
      </c>
      <c r="N30" s="8">
        <v>28</v>
      </c>
      <c r="O30" s="8" t="str">
        <f>TEXT('Input Data'!$A30,"MMM")</f>
        <v>Jan</v>
      </c>
      <c r="P30" s="8" t="str">
        <f>TEXT('Input Data'!$A30,"YYYY")</f>
        <v>2021</v>
      </c>
    </row>
    <row r="31" spans="1:16" ht="14.25" customHeight="1" x14ac:dyDescent="0.3">
      <c r="A31" s="6">
        <v>44224</v>
      </c>
      <c r="B31" s="7" t="s">
        <v>39</v>
      </c>
      <c r="C31" s="8">
        <v>2</v>
      </c>
      <c r="D31" s="8" t="s">
        <v>22</v>
      </c>
      <c r="E31" s="8" t="s">
        <v>20</v>
      </c>
      <c r="F31" s="9">
        <v>0</v>
      </c>
      <c r="G31" s="8" t="str">
        <f>VLOOKUP('Input Data'!$B31,'Master Data'!$A$2:$F$46,2,0)</f>
        <v>Product29</v>
      </c>
      <c r="H31" s="8" t="str">
        <f>VLOOKUP('Input Data'!$B31,'Master Data'!$A$2:$F$46,3,0)</f>
        <v>Category04</v>
      </c>
      <c r="I31" s="8" t="str">
        <f>VLOOKUP('Input Data'!$B31,'Master Data'!$A$2:$F$46,4,0)</f>
        <v>Lt</v>
      </c>
      <c r="J31" s="8">
        <f>VLOOKUP('Input Data'!$B31,'Master Data'!$A$2:$F$46,5,0)</f>
        <v>47</v>
      </c>
      <c r="K31" s="8">
        <f>VLOOKUP('Input Data'!$B31,'Master Data'!$A$2:$F$46,6,0)</f>
        <v>53.11</v>
      </c>
      <c r="L31" s="8">
        <f>'Input Data'!$C31*'Input Data'!$J31</f>
        <v>94</v>
      </c>
      <c r="M31" s="8">
        <f>'Input Data'!$C31*'Input Data'!$K31*(1-'Input Data'!$F31)</f>
        <v>106.22</v>
      </c>
      <c r="N31" s="8">
        <v>28</v>
      </c>
      <c r="O31" s="8" t="str">
        <f>TEXT('Input Data'!$A31,"MMM")</f>
        <v>Jan</v>
      </c>
      <c r="P31" s="8" t="str">
        <f>TEXT('Input Data'!$A31,"YYYY")</f>
        <v>2021</v>
      </c>
    </row>
    <row r="32" spans="1:16" ht="14.25" customHeight="1" x14ac:dyDescent="0.3">
      <c r="A32" s="6">
        <v>44229</v>
      </c>
      <c r="B32" s="7" t="s">
        <v>40</v>
      </c>
      <c r="C32" s="8">
        <v>7</v>
      </c>
      <c r="D32" s="8" t="s">
        <v>18</v>
      </c>
      <c r="E32" s="8" t="s">
        <v>18</v>
      </c>
      <c r="F32" s="9">
        <v>0</v>
      </c>
      <c r="G32" s="8" t="str">
        <f>VLOOKUP('Input Data'!$B32,'Master Data'!$A$2:$F$46,2,0)</f>
        <v>Product10</v>
      </c>
      <c r="H32" s="8" t="str">
        <f>VLOOKUP('Input Data'!$B32,'Master Data'!$A$2:$F$46,3,0)</f>
        <v>Category02</v>
      </c>
      <c r="I32" s="8" t="str">
        <f>VLOOKUP('Input Data'!$B32,'Master Data'!$A$2:$F$46,4,0)</f>
        <v>Ft</v>
      </c>
      <c r="J32" s="8">
        <f>VLOOKUP('Input Data'!$B32,'Master Data'!$A$2:$F$46,5,0)</f>
        <v>148</v>
      </c>
      <c r="K32" s="8">
        <f>VLOOKUP('Input Data'!$B32,'Master Data'!$A$2:$F$46,6,0)</f>
        <v>164.28</v>
      </c>
      <c r="L32" s="8">
        <f>'Input Data'!$C32*'Input Data'!$J32</f>
        <v>1036</v>
      </c>
      <c r="M32" s="8">
        <f>'Input Data'!$C32*'Input Data'!$K32*(1-'Input Data'!$F32)</f>
        <v>1149.96</v>
      </c>
      <c r="N32" s="8">
        <v>2</v>
      </c>
      <c r="O32" s="8" t="str">
        <f>TEXT('Input Data'!$A32,"MMM")</f>
        <v>Feb</v>
      </c>
      <c r="P32" s="8" t="str">
        <f>TEXT('Input Data'!$A32,"YYYY")</f>
        <v>2021</v>
      </c>
    </row>
    <row r="33" spans="1:16" ht="14.25" customHeight="1" x14ac:dyDescent="0.3">
      <c r="A33" s="6">
        <v>44230</v>
      </c>
      <c r="B33" s="7" t="s">
        <v>41</v>
      </c>
      <c r="C33" s="8">
        <v>13</v>
      </c>
      <c r="D33" s="8" t="s">
        <v>22</v>
      </c>
      <c r="E33" s="8" t="s">
        <v>18</v>
      </c>
      <c r="F33" s="9">
        <v>0</v>
      </c>
      <c r="G33" s="8" t="str">
        <f>VLOOKUP('Input Data'!$B33,'Master Data'!$A$2:$F$46,2,0)</f>
        <v>Product16</v>
      </c>
      <c r="H33" s="8" t="str">
        <f>VLOOKUP('Input Data'!$B33,'Master Data'!$A$2:$F$46,3,0)</f>
        <v>Category02</v>
      </c>
      <c r="I33" s="8" t="str">
        <f>VLOOKUP('Input Data'!$B33,'Master Data'!$A$2:$F$46,4,0)</f>
        <v>No.</v>
      </c>
      <c r="J33" s="8">
        <f>VLOOKUP('Input Data'!$B33,'Master Data'!$A$2:$F$46,5,0)</f>
        <v>13</v>
      </c>
      <c r="K33" s="8">
        <f>VLOOKUP('Input Data'!$B33,'Master Data'!$A$2:$F$46,6,0)</f>
        <v>16.64</v>
      </c>
      <c r="L33" s="8">
        <f>'Input Data'!$C33*'Input Data'!$J33</f>
        <v>169</v>
      </c>
      <c r="M33" s="8">
        <f>'Input Data'!$C33*'Input Data'!$K33*(1-'Input Data'!$F33)</f>
        <v>216.32</v>
      </c>
      <c r="N33" s="8">
        <v>3</v>
      </c>
      <c r="O33" s="8" t="str">
        <f>TEXT('Input Data'!$A33,"MMM")</f>
        <v>Feb</v>
      </c>
      <c r="P33" s="8" t="str">
        <f>TEXT('Input Data'!$A33,"YYYY")</f>
        <v>2021</v>
      </c>
    </row>
    <row r="34" spans="1:16" ht="14.25" customHeight="1" x14ac:dyDescent="0.3">
      <c r="A34" s="6">
        <v>44230</v>
      </c>
      <c r="B34" s="7" t="s">
        <v>42</v>
      </c>
      <c r="C34" s="8">
        <v>2</v>
      </c>
      <c r="D34" s="8" t="s">
        <v>17</v>
      </c>
      <c r="E34" s="8" t="s">
        <v>20</v>
      </c>
      <c r="F34" s="9">
        <v>0</v>
      </c>
      <c r="G34" s="8" t="str">
        <f>VLOOKUP('Input Data'!$B34,'Master Data'!$A$2:$F$46,2,0)</f>
        <v>Product22</v>
      </c>
      <c r="H34" s="8" t="str">
        <f>VLOOKUP('Input Data'!$B34,'Master Data'!$A$2:$F$46,3,0)</f>
        <v>Category03</v>
      </c>
      <c r="I34" s="8" t="str">
        <f>VLOOKUP('Input Data'!$B34,'Master Data'!$A$2:$F$46,4,0)</f>
        <v>Ft</v>
      </c>
      <c r="J34" s="8">
        <f>VLOOKUP('Input Data'!$B34,'Master Data'!$A$2:$F$46,5,0)</f>
        <v>121</v>
      </c>
      <c r="K34" s="8">
        <f>VLOOKUP('Input Data'!$B34,'Master Data'!$A$2:$F$46,6,0)</f>
        <v>141.57</v>
      </c>
      <c r="L34" s="8">
        <f>'Input Data'!$C34*'Input Data'!$J34</f>
        <v>242</v>
      </c>
      <c r="M34" s="8">
        <f>'Input Data'!$C34*'Input Data'!$K34*(1-'Input Data'!$F34)</f>
        <v>283.14</v>
      </c>
      <c r="N34" s="8">
        <v>3</v>
      </c>
      <c r="O34" s="8" t="str">
        <f>TEXT('Input Data'!$A34,"MMM")</f>
        <v>Feb</v>
      </c>
      <c r="P34" s="8" t="str">
        <f>TEXT('Input Data'!$A34,"YYYY")</f>
        <v>2021</v>
      </c>
    </row>
    <row r="35" spans="1:16" ht="14.25" customHeight="1" x14ac:dyDescent="0.3">
      <c r="A35" s="6">
        <v>44231</v>
      </c>
      <c r="B35" s="7" t="s">
        <v>28</v>
      </c>
      <c r="C35" s="8">
        <v>4</v>
      </c>
      <c r="D35" s="8" t="s">
        <v>18</v>
      </c>
      <c r="E35" s="8" t="s">
        <v>18</v>
      </c>
      <c r="F35" s="9">
        <v>0</v>
      </c>
      <c r="G35" s="8" t="str">
        <f>VLOOKUP('Input Data'!$B35,'Master Data'!$A$2:$F$46,2,0)</f>
        <v>Product37</v>
      </c>
      <c r="H35" s="8" t="str">
        <f>VLOOKUP('Input Data'!$B35,'Master Data'!$A$2:$F$46,3,0)</f>
        <v>Category05</v>
      </c>
      <c r="I35" s="8" t="str">
        <f>VLOOKUP('Input Data'!$B35,'Master Data'!$A$2:$F$46,4,0)</f>
        <v>Kg</v>
      </c>
      <c r="J35" s="8">
        <f>VLOOKUP('Input Data'!$B35,'Master Data'!$A$2:$F$46,5,0)</f>
        <v>67</v>
      </c>
      <c r="K35" s="8">
        <f>VLOOKUP('Input Data'!$B35,'Master Data'!$A$2:$F$46,6,0)</f>
        <v>85.76</v>
      </c>
      <c r="L35" s="8">
        <f>'Input Data'!$C35*'Input Data'!$J35</f>
        <v>268</v>
      </c>
      <c r="M35" s="8">
        <f>'Input Data'!$C35*'Input Data'!$K35*(1-'Input Data'!$F35)</f>
        <v>343.04</v>
      </c>
      <c r="N35" s="8">
        <v>4</v>
      </c>
      <c r="O35" s="8" t="str">
        <f>TEXT('Input Data'!$A35,"MMM")</f>
        <v>Feb</v>
      </c>
      <c r="P35" s="8" t="str">
        <f>TEXT('Input Data'!$A35,"YYYY")</f>
        <v>2021</v>
      </c>
    </row>
    <row r="36" spans="1:16" ht="14.25" customHeight="1" x14ac:dyDescent="0.3">
      <c r="A36" s="6">
        <v>44232</v>
      </c>
      <c r="B36" s="7" t="s">
        <v>43</v>
      </c>
      <c r="C36" s="8">
        <v>7</v>
      </c>
      <c r="D36" s="8" t="s">
        <v>18</v>
      </c>
      <c r="E36" s="8" t="s">
        <v>20</v>
      </c>
      <c r="F36" s="9">
        <v>0</v>
      </c>
      <c r="G36" s="8" t="str">
        <f>VLOOKUP('Input Data'!$B36,'Master Data'!$A$2:$F$46,2,0)</f>
        <v>Product43</v>
      </c>
      <c r="H36" s="8" t="str">
        <f>VLOOKUP('Input Data'!$B36,'Master Data'!$A$2:$F$46,3,0)</f>
        <v>Category05</v>
      </c>
      <c r="I36" s="8" t="str">
        <f>VLOOKUP('Input Data'!$B36,'Master Data'!$A$2:$F$46,4,0)</f>
        <v>Kg</v>
      </c>
      <c r="J36" s="8">
        <f>VLOOKUP('Input Data'!$B36,'Master Data'!$A$2:$F$46,5,0)</f>
        <v>67</v>
      </c>
      <c r="K36" s="8">
        <f>VLOOKUP('Input Data'!$B36,'Master Data'!$A$2:$F$46,6,0)</f>
        <v>83.08</v>
      </c>
      <c r="L36" s="8">
        <f>'Input Data'!$C36*'Input Data'!$J36</f>
        <v>469</v>
      </c>
      <c r="M36" s="8">
        <f>'Input Data'!$C36*'Input Data'!$K36*(1-'Input Data'!$F36)</f>
        <v>581.55999999999995</v>
      </c>
      <c r="N36" s="8">
        <v>5</v>
      </c>
      <c r="O36" s="8" t="str">
        <f>TEXT('Input Data'!$A36,"MMM")</f>
        <v>Feb</v>
      </c>
      <c r="P36" s="8" t="str">
        <f>TEXT('Input Data'!$A36,"YYYY")</f>
        <v>2021</v>
      </c>
    </row>
    <row r="37" spans="1:16" ht="14.25" customHeight="1" x14ac:dyDescent="0.3">
      <c r="A37" s="6">
        <v>44232</v>
      </c>
      <c r="B37" s="7" t="s">
        <v>44</v>
      </c>
      <c r="C37" s="8">
        <v>1</v>
      </c>
      <c r="D37" s="8" t="s">
        <v>22</v>
      </c>
      <c r="E37" s="8" t="s">
        <v>20</v>
      </c>
      <c r="F37" s="9">
        <v>0</v>
      </c>
      <c r="G37" s="8" t="str">
        <f>VLOOKUP('Input Data'!$B37,'Master Data'!$A$2:$F$46,2,0)</f>
        <v>Product05</v>
      </c>
      <c r="H37" s="8" t="str">
        <f>VLOOKUP('Input Data'!$B37,'Master Data'!$A$2:$F$46,3,0)</f>
        <v>Category01</v>
      </c>
      <c r="I37" s="8" t="str">
        <f>VLOOKUP('Input Data'!$B37,'Master Data'!$A$2:$F$46,4,0)</f>
        <v>Ft</v>
      </c>
      <c r="J37" s="8">
        <f>VLOOKUP('Input Data'!$B37,'Master Data'!$A$2:$F$46,5,0)</f>
        <v>133</v>
      </c>
      <c r="K37" s="8">
        <f>VLOOKUP('Input Data'!$B37,'Master Data'!$A$2:$F$46,6,0)</f>
        <v>155.61000000000001</v>
      </c>
      <c r="L37" s="8">
        <f>'Input Data'!$C37*'Input Data'!$J37</f>
        <v>133</v>
      </c>
      <c r="M37" s="8">
        <f>'Input Data'!$C37*'Input Data'!$K37*(1-'Input Data'!$F37)</f>
        <v>155.61000000000001</v>
      </c>
      <c r="N37" s="8">
        <v>5</v>
      </c>
      <c r="O37" s="8" t="str">
        <f>TEXT('Input Data'!$A37,"MMM")</f>
        <v>Feb</v>
      </c>
      <c r="P37" s="8" t="str">
        <f>TEXT('Input Data'!$A37,"YYYY")</f>
        <v>2021</v>
      </c>
    </row>
    <row r="38" spans="1:16" ht="14.25" customHeight="1" x14ac:dyDescent="0.3">
      <c r="A38" s="6">
        <v>44232</v>
      </c>
      <c r="B38" s="7" t="s">
        <v>43</v>
      </c>
      <c r="C38" s="8">
        <v>9</v>
      </c>
      <c r="D38" s="8" t="s">
        <v>22</v>
      </c>
      <c r="E38" s="8" t="s">
        <v>20</v>
      </c>
      <c r="F38" s="9">
        <v>0</v>
      </c>
      <c r="G38" s="8" t="str">
        <f>VLOOKUP('Input Data'!$B38,'Master Data'!$A$2:$F$46,2,0)</f>
        <v>Product43</v>
      </c>
      <c r="H38" s="8" t="str">
        <f>VLOOKUP('Input Data'!$B38,'Master Data'!$A$2:$F$46,3,0)</f>
        <v>Category05</v>
      </c>
      <c r="I38" s="8" t="str">
        <f>VLOOKUP('Input Data'!$B38,'Master Data'!$A$2:$F$46,4,0)</f>
        <v>Kg</v>
      </c>
      <c r="J38" s="8">
        <f>VLOOKUP('Input Data'!$B38,'Master Data'!$A$2:$F$46,5,0)</f>
        <v>67</v>
      </c>
      <c r="K38" s="8">
        <f>VLOOKUP('Input Data'!$B38,'Master Data'!$A$2:$F$46,6,0)</f>
        <v>83.08</v>
      </c>
      <c r="L38" s="8">
        <f>'Input Data'!$C38*'Input Data'!$J38</f>
        <v>603</v>
      </c>
      <c r="M38" s="8">
        <f>'Input Data'!$C38*'Input Data'!$K38*(1-'Input Data'!$F38)</f>
        <v>747.72</v>
      </c>
      <c r="N38" s="8">
        <v>5</v>
      </c>
      <c r="O38" s="8" t="str">
        <f>TEXT('Input Data'!$A38,"MMM")</f>
        <v>Feb</v>
      </c>
      <c r="P38" s="8" t="str">
        <f>TEXT('Input Data'!$A38,"YYYY")</f>
        <v>2021</v>
      </c>
    </row>
    <row r="39" spans="1:16" ht="14.25" customHeight="1" x14ac:dyDescent="0.3">
      <c r="A39" s="6">
        <v>44233</v>
      </c>
      <c r="B39" s="7" t="s">
        <v>24</v>
      </c>
      <c r="C39" s="8">
        <v>1</v>
      </c>
      <c r="D39" s="8" t="s">
        <v>22</v>
      </c>
      <c r="E39" s="8" t="s">
        <v>20</v>
      </c>
      <c r="F39" s="9">
        <v>0</v>
      </c>
      <c r="G39" s="8" t="str">
        <f>VLOOKUP('Input Data'!$B39,'Master Data'!$A$2:$F$46,2,0)</f>
        <v>Product35</v>
      </c>
      <c r="H39" s="8" t="str">
        <f>VLOOKUP('Input Data'!$B39,'Master Data'!$A$2:$F$46,3,0)</f>
        <v>Category04</v>
      </c>
      <c r="I39" s="8" t="str">
        <f>VLOOKUP('Input Data'!$B39,'Master Data'!$A$2:$F$46,4,0)</f>
        <v>No.</v>
      </c>
      <c r="J39" s="8">
        <f>VLOOKUP('Input Data'!$B39,'Master Data'!$A$2:$F$46,5,0)</f>
        <v>5</v>
      </c>
      <c r="K39" s="8">
        <f>VLOOKUP('Input Data'!$B39,'Master Data'!$A$2:$F$46,6,0)</f>
        <v>6.7</v>
      </c>
      <c r="L39" s="8">
        <f>'Input Data'!$C39*'Input Data'!$J39</f>
        <v>5</v>
      </c>
      <c r="M39" s="8">
        <f>'Input Data'!$C39*'Input Data'!$K39*(1-'Input Data'!$F39)</f>
        <v>6.7</v>
      </c>
      <c r="N39" s="8">
        <v>6</v>
      </c>
      <c r="O39" s="8" t="str">
        <f>TEXT('Input Data'!$A39,"MMM")</f>
        <v>Feb</v>
      </c>
      <c r="P39" s="8" t="str">
        <f>TEXT('Input Data'!$A39,"YYYY")</f>
        <v>2021</v>
      </c>
    </row>
    <row r="40" spans="1:16" ht="14.25" customHeight="1" x14ac:dyDescent="0.3">
      <c r="A40" s="6">
        <v>44236</v>
      </c>
      <c r="B40" s="7" t="s">
        <v>33</v>
      </c>
      <c r="C40" s="8">
        <v>14</v>
      </c>
      <c r="D40" s="8" t="s">
        <v>22</v>
      </c>
      <c r="E40" s="8" t="s">
        <v>18</v>
      </c>
      <c r="F40" s="9">
        <v>0</v>
      </c>
      <c r="G40" s="8" t="str">
        <f>VLOOKUP('Input Data'!$B40,'Master Data'!$A$2:$F$46,2,0)</f>
        <v>Product34</v>
      </c>
      <c r="H40" s="8" t="str">
        <f>VLOOKUP('Input Data'!$B40,'Master Data'!$A$2:$F$46,3,0)</f>
        <v>Category04</v>
      </c>
      <c r="I40" s="8" t="str">
        <f>VLOOKUP('Input Data'!$B40,'Master Data'!$A$2:$F$46,4,0)</f>
        <v>Lt</v>
      </c>
      <c r="J40" s="8">
        <f>VLOOKUP('Input Data'!$B40,'Master Data'!$A$2:$F$46,5,0)</f>
        <v>55</v>
      </c>
      <c r="K40" s="8">
        <f>VLOOKUP('Input Data'!$B40,'Master Data'!$A$2:$F$46,6,0)</f>
        <v>58.3</v>
      </c>
      <c r="L40" s="8">
        <f>'Input Data'!$C40*'Input Data'!$J40</f>
        <v>770</v>
      </c>
      <c r="M40" s="8">
        <f>'Input Data'!$C40*'Input Data'!$K40*(1-'Input Data'!$F40)</f>
        <v>816.19999999999993</v>
      </c>
      <c r="N40" s="8">
        <v>9</v>
      </c>
      <c r="O40" s="8" t="str">
        <f>TEXT('Input Data'!$A40,"MMM")</f>
        <v>Feb</v>
      </c>
      <c r="P40" s="8" t="str">
        <f>TEXT('Input Data'!$A40,"YYYY")</f>
        <v>2021</v>
      </c>
    </row>
    <row r="41" spans="1:16" ht="14.25" customHeight="1" x14ac:dyDescent="0.3">
      <c r="A41" s="6">
        <v>44239</v>
      </c>
      <c r="B41" s="7" t="s">
        <v>45</v>
      </c>
      <c r="C41" s="8">
        <v>7</v>
      </c>
      <c r="D41" s="8" t="s">
        <v>22</v>
      </c>
      <c r="E41" s="8" t="s">
        <v>20</v>
      </c>
      <c r="F41" s="9">
        <v>0</v>
      </c>
      <c r="G41" s="8" t="str">
        <f>VLOOKUP('Input Data'!$B41,'Master Data'!$A$2:$F$46,2,0)</f>
        <v>Product08</v>
      </c>
      <c r="H41" s="8" t="str">
        <f>VLOOKUP('Input Data'!$B41,'Master Data'!$A$2:$F$46,3,0)</f>
        <v>Category01</v>
      </c>
      <c r="I41" s="8" t="str">
        <f>VLOOKUP('Input Data'!$B41,'Master Data'!$A$2:$F$46,4,0)</f>
        <v>Kg</v>
      </c>
      <c r="J41" s="8">
        <f>VLOOKUP('Input Data'!$B41,'Master Data'!$A$2:$F$46,5,0)</f>
        <v>83</v>
      </c>
      <c r="K41" s="8">
        <f>VLOOKUP('Input Data'!$B41,'Master Data'!$A$2:$F$46,6,0)</f>
        <v>94.62</v>
      </c>
      <c r="L41" s="8">
        <f>'Input Data'!$C41*'Input Data'!$J41</f>
        <v>581</v>
      </c>
      <c r="M41" s="8">
        <f>'Input Data'!$C41*'Input Data'!$K41*(1-'Input Data'!$F41)</f>
        <v>662.34</v>
      </c>
      <c r="N41" s="8">
        <v>12</v>
      </c>
      <c r="O41" s="8" t="str">
        <f>TEXT('Input Data'!$A41,"MMM")</f>
        <v>Feb</v>
      </c>
      <c r="P41" s="8" t="str">
        <f>TEXT('Input Data'!$A41,"YYYY")</f>
        <v>2021</v>
      </c>
    </row>
    <row r="42" spans="1:16" ht="14.25" customHeight="1" x14ac:dyDescent="0.3">
      <c r="A42" s="6">
        <v>44239</v>
      </c>
      <c r="B42" s="7" t="s">
        <v>32</v>
      </c>
      <c r="C42" s="8">
        <v>9</v>
      </c>
      <c r="D42" s="8" t="s">
        <v>18</v>
      </c>
      <c r="E42" s="8" t="s">
        <v>20</v>
      </c>
      <c r="F42" s="9">
        <v>0</v>
      </c>
      <c r="G42" s="8" t="str">
        <f>VLOOKUP('Input Data'!$B42,'Master Data'!$A$2:$F$46,2,0)</f>
        <v>Product23</v>
      </c>
      <c r="H42" s="8" t="str">
        <f>VLOOKUP('Input Data'!$B42,'Master Data'!$A$2:$F$46,3,0)</f>
        <v>Category03</v>
      </c>
      <c r="I42" s="8" t="str">
        <f>VLOOKUP('Input Data'!$B42,'Master Data'!$A$2:$F$46,4,0)</f>
        <v>Ft</v>
      </c>
      <c r="J42" s="8">
        <f>VLOOKUP('Input Data'!$B42,'Master Data'!$A$2:$F$46,5,0)</f>
        <v>141</v>
      </c>
      <c r="K42" s="8">
        <f>VLOOKUP('Input Data'!$B42,'Master Data'!$A$2:$F$46,6,0)</f>
        <v>149.46</v>
      </c>
      <c r="L42" s="8">
        <f>'Input Data'!$C42*'Input Data'!$J42</f>
        <v>1269</v>
      </c>
      <c r="M42" s="8">
        <f>'Input Data'!$C42*'Input Data'!$K42*(1-'Input Data'!$F42)</f>
        <v>1345.14</v>
      </c>
      <c r="N42" s="8">
        <v>12</v>
      </c>
      <c r="O42" s="8" t="str">
        <f>TEXT('Input Data'!$A42,"MMM")</f>
        <v>Feb</v>
      </c>
      <c r="P42" s="8" t="str">
        <f>TEXT('Input Data'!$A42,"YYYY")</f>
        <v>2021</v>
      </c>
    </row>
    <row r="43" spans="1:16" ht="14.25" customHeight="1" x14ac:dyDescent="0.3">
      <c r="A43" s="6">
        <v>44242</v>
      </c>
      <c r="B43" s="7" t="s">
        <v>46</v>
      </c>
      <c r="C43" s="8">
        <v>4</v>
      </c>
      <c r="D43" s="8" t="s">
        <v>22</v>
      </c>
      <c r="E43" s="8" t="s">
        <v>18</v>
      </c>
      <c r="F43" s="9">
        <v>0</v>
      </c>
      <c r="G43" s="8" t="str">
        <f>VLOOKUP('Input Data'!$B43,'Master Data'!$A$2:$F$46,2,0)</f>
        <v>Product27</v>
      </c>
      <c r="H43" s="8" t="str">
        <f>VLOOKUP('Input Data'!$B43,'Master Data'!$A$2:$F$46,3,0)</f>
        <v>Category04</v>
      </c>
      <c r="I43" s="8" t="str">
        <f>VLOOKUP('Input Data'!$B43,'Master Data'!$A$2:$F$46,4,0)</f>
        <v>Lt</v>
      </c>
      <c r="J43" s="8">
        <f>VLOOKUP('Input Data'!$B43,'Master Data'!$A$2:$F$46,5,0)</f>
        <v>48</v>
      </c>
      <c r="K43" s="8">
        <f>VLOOKUP('Input Data'!$B43,'Master Data'!$A$2:$F$46,6,0)</f>
        <v>57.120000000000005</v>
      </c>
      <c r="L43" s="8">
        <f>'Input Data'!$C43*'Input Data'!$J43</f>
        <v>192</v>
      </c>
      <c r="M43" s="8">
        <f>'Input Data'!$C43*'Input Data'!$K43*(1-'Input Data'!$F43)</f>
        <v>228.48000000000002</v>
      </c>
      <c r="N43" s="8">
        <v>15</v>
      </c>
      <c r="O43" s="8" t="str">
        <f>TEXT('Input Data'!$A43,"MMM")</f>
        <v>Feb</v>
      </c>
      <c r="P43" s="8" t="str">
        <f>TEXT('Input Data'!$A43,"YYYY")</f>
        <v>2021</v>
      </c>
    </row>
    <row r="44" spans="1:16" ht="14.25" customHeight="1" x14ac:dyDescent="0.3">
      <c r="A44" s="6">
        <v>44245</v>
      </c>
      <c r="B44" s="7" t="s">
        <v>47</v>
      </c>
      <c r="C44" s="8">
        <v>6</v>
      </c>
      <c r="D44" s="8" t="s">
        <v>18</v>
      </c>
      <c r="E44" s="8" t="s">
        <v>20</v>
      </c>
      <c r="F44" s="9">
        <v>0</v>
      </c>
      <c r="G44" s="8" t="str">
        <f>VLOOKUP('Input Data'!$B44,'Master Data'!$A$2:$F$46,2,0)</f>
        <v>Product15</v>
      </c>
      <c r="H44" s="8" t="str">
        <f>VLOOKUP('Input Data'!$B44,'Master Data'!$A$2:$F$46,3,0)</f>
        <v>Category02</v>
      </c>
      <c r="I44" s="8" t="str">
        <f>VLOOKUP('Input Data'!$B44,'Master Data'!$A$2:$F$46,4,0)</f>
        <v>No.</v>
      </c>
      <c r="J44" s="8">
        <f>VLOOKUP('Input Data'!$B44,'Master Data'!$A$2:$F$46,5,0)</f>
        <v>12</v>
      </c>
      <c r="K44" s="8">
        <f>VLOOKUP('Input Data'!$B44,'Master Data'!$A$2:$F$46,6,0)</f>
        <v>15.719999999999999</v>
      </c>
      <c r="L44" s="8">
        <f>'Input Data'!$C44*'Input Data'!$J44</f>
        <v>72</v>
      </c>
      <c r="M44" s="8">
        <f>'Input Data'!$C44*'Input Data'!$K44*(1-'Input Data'!$F44)</f>
        <v>94.32</v>
      </c>
      <c r="N44" s="8">
        <v>18</v>
      </c>
      <c r="O44" s="8" t="str">
        <f>TEXT('Input Data'!$A44,"MMM")</f>
        <v>Feb</v>
      </c>
      <c r="P44" s="8" t="str">
        <f>TEXT('Input Data'!$A44,"YYYY")</f>
        <v>2021</v>
      </c>
    </row>
    <row r="45" spans="1:16" ht="14.25" customHeight="1" x14ac:dyDescent="0.3">
      <c r="A45" s="6">
        <v>44247</v>
      </c>
      <c r="B45" s="7" t="s">
        <v>48</v>
      </c>
      <c r="C45" s="8">
        <v>11</v>
      </c>
      <c r="D45" s="8" t="s">
        <v>18</v>
      </c>
      <c r="E45" s="8" t="s">
        <v>20</v>
      </c>
      <c r="F45" s="9">
        <v>0</v>
      </c>
      <c r="G45" s="8" t="str">
        <f>VLOOKUP('Input Data'!$B45,'Master Data'!$A$2:$F$46,2,0)</f>
        <v>Product30</v>
      </c>
      <c r="H45" s="8" t="str">
        <f>VLOOKUP('Input Data'!$B45,'Master Data'!$A$2:$F$46,3,0)</f>
        <v>Category04</v>
      </c>
      <c r="I45" s="8" t="str">
        <f>VLOOKUP('Input Data'!$B45,'Master Data'!$A$2:$F$46,4,0)</f>
        <v>Ft</v>
      </c>
      <c r="J45" s="8">
        <f>VLOOKUP('Input Data'!$B45,'Master Data'!$A$2:$F$46,5,0)</f>
        <v>148</v>
      </c>
      <c r="K45" s="8">
        <f>VLOOKUP('Input Data'!$B45,'Master Data'!$A$2:$F$46,6,0)</f>
        <v>201.28</v>
      </c>
      <c r="L45" s="8">
        <f>'Input Data'!$C45*'Input Data'!$J45</f>
        <v>1628</v>
      </c>
      <c r="M45" s="8">
        <f>'Input Data'!$C45*'Input Data'!$K45*(1-'Input Data'!$F45)</f>
        <v>2214.08</v>
      </c>
      <c r="N45" s="8">
        <v>20</v>
      </c>
      <c r="O45" s="8" t="str">
        <f>TEXT('Input Data'!$A45,"MMM")</f>
        <v>Feb</v>
      </c>
      <c r="P45" s="8" t="str">
        <f>TEXT('Input Data'!$A45,"YYYY")</f>
        <v>2021</v>
      </c>
    </row>
    <row r="46" spans="1:16" ht="14.25" customHeight="1" x14ac:dyDescent="0.3">
      <c r="A46" s="6">
        <v>44249</v>
      </c>
      <c r="B46" s="7" t="s">
        <v>21</v>
      </c>
      <c r="C46" s="8">
        <v>5</v>
      </c>
      <c r="D46" s="8" t="s">
        <v>18</v>
      </c>
      <c r="E46" s="8" t="s">
        <v>20</v>
      </c>
      <c r="F46" s="9">
        <v>0</v>
      </c>
      <c r="G46" s="8" t="str">
        <f>VLOOKUP('Input Data'!$B46,'Master Data'!$A$2:$F$46,2,0)</f>
        <v>Product13</v>
      </c>
      <c r="H46" s="8" t="str">
        <f>VLOOKUP('Input Data'!$B46,'Master Data'!$A$2:$F$46,3,0)</f>
        <v>Category02</v>
      </c>
      <c r="I46" s="8" t="str">
        <f>VLOOKUP('Input Data'!$B46,'Master Data'!$A$2:$F$46,4,0)</f>
        <v>Kg</v>
      </c>
      <c r="J46" s="8">
        <f>VLOOKUP('Input Data'!$B46,'Master Data'!$A$2:$F$46,5,0)</f>
        <v>112</v>
      </c>
      <c r="K46" s="8">
        <f>VLOOKUP('Input Data'!$B46,'Master Data'!$A$2:$F$46,6,0)</f>
        <v>122.08</v>
      </c>
      <c r="L46" s="8">
        <f>'Input Data'!$C46*'Input Data'!$J46</f>
        <v>560</v>
      </c>
      <c r="M46" s="8">
        <f>'Input Data'!$C46*'Input Data'!$K46*(1-'Input Data'!$F46)</f>
        <v>610.4</v>
      </c>
      <c r="N46" s="8">
        <v>22</v>
      </c>
      <c r="O46" s="8" t="str">
        <f>TEXT('Input Data'!$A46,"MMM")</f>
        <v>Feb</v>
      </c>
      <c r="P46" s="8" t="str">
        <f>TEXT('Input Data'!$A46,"YYYY")</f>
        <v>2021</v>
      </c>
    </row>
    <row r="47" spans="1:16" ht="14.25" customHeight="1" x14ac:dyDescent="0.3">
      <c r="A47" s="6">
        <v>44250</v>
      </c>
      <c r="B47" s="7" t="s">
        <v>27</v>
      </c>
      <c r="C47" s="8">
        <v>3</v>
      </c>
      <c r="D47" s="8" t="s">
        <v>22</v>
      </c>
      <c r="E47" s="8" t="s">
        <v>20</v>
      </c>
      <c r="F47" s="9">
        <v>0</v>
      </c>
      <c r="G47" s="8" t="str">
        <f>VLOOKUP('Input Data'!$B47,'Master Data'!$A$2:$F$46,2,0)</f>
        <v>Product25</v>
      </c>
      <c r="H47" s="8" t="str">
        <f>VLOOKUP('Input Data'!$B47,'Master Data'!$A$2:$F$46,3,0)</f>
        <v>Category03</v>
      </c>
      <c r="I47" s="8" t="str">
        <f>VLOOKUP('Input Data'!$B47,'Master Data'!$A$2:$F$46,4,0)</f>
        <v>No.</v>
      </c>
      <c r="J47" s="8">
        <f>VLOOKUP('Input Data'!$B47,'Master Data'!$A$2:$F$46,5,0)</f>
        <v>7</v>
      </c>
      <c r="K47" s="8">
        <f>VLOOKUP('Input Data'!$B47,'Master Data'!$A$2:$F$46,6,0)</f>
        <v>8.33</v>
      </c>
      <c r="L47" s="8">
        <f>'Input Data'!$C47*'Input Data'!$J47</f>
        <v>21</v>
      </c>
      <c r="M47" s="8">
        <f>'Input Data'!$C47*'Input Data'!$K47*(1-'Input Data'!$F47)</f>
        <v>24.990000000000002</v>
      </c>
      <c r="N47" s="8">
        <v>23</v>
      </c>
      <c r="O47" s="8" t="str">
        <f>TEXT('Input Data'!$A47,"MMM")</f>
        <v>Feb</v>
      </c>
      <c r="P47" s="8" t="str">
        <f>TEXT('Input Data'!$A47,"YYYY")</f>
        <v>2021</v>
      </c>
    </row>
    <row r="48" spans="1:16" ht="14.25" customHeight="1" x14ac:dyDescent="0.3">
      <c r="A48" s="6">
        <v>44250</v>
      </c>
      <c r="B48" s="7" t="s">
        <v>44</v>
      </c>
      <c r="C48" s="8">
        <v>2</v>
      </c>
      <c r="D48" s="8" t="s">
        <v>22</v>
      </c>
      <c r="E48" s="8" t="s">
        <v>18</v>
      </c>
      <c r="F48" s="9">
        <v>0</v>
      </c>
      <c r="G48" s="8" t="str">
        <f>VLOOKUP('Input Data'!$B48,'Master Data'!$A$2:$F$46,2,0)</f>
        <v>Product05</v>
      </c>
      <c r="H48" s="8" t="str">
        <f>VLOOKUP('Input Data'!$B48,'Master Data'!$A$2:$F$46,3,0)</f>
        <v>Category01</v>
      </c>
      <c r="I48" s="8" t="str">
        <f>VLOOKUP('Input Data'!$B48,'Master Data'!$A$2:$F$46,4,0)</f>
        <v>Ft</v>
      </c>
      <c r="J48" s="8">
        <f>VLOOKUP('Input Data'!$B48,'Master Data'!$A$2:$F$46,5,0)</f>
        <v>133</v>
      </c>
      <c r="K48" s="8">
        <f>VLOOKUP('Input Data'!$B48,'Master Data'!$A$2:$F$46,6,0)</f>
        <v>155.61000000000001</v>
      </c>
      <c r="L48" s="8">
        <f>'Input Data'!$C48*'Input Data'!$J48</f>
        <v>266</v>
      </c>
      <c r="M48" s="8">
        <f>'Input Data'!$C48*'Input Data'!$K48*(1-'Input Data'!$F48)</f>
        <v>311.22000000000003</v>
      </c>
      <c r="N48" s="8">
        <v>23</v>
      </c>
      <c r="O48" s="8" t="str">
        <f>TEXT('Input Data'!$A48,"MMM")</f>
        <v>Feb</v>
      </c>
      <c r="P48" s="8" t="str">
        <f>TEXT('Input Data'!$A48,"YYYY")</f>
        <v>2021</v>
      </c>
    </row>
    <row r="49" spans="1:16" ht="14.25" customHeight="1" x14ac:dyDescent="0.3">
      <c r="A49" s="6">
        <v>44252</v>
      </c>
      <c r="B49" s="7" t="s">
        <v>49</v>
      </c>
      <c r="C49" s="8">
        <v>4</v>
      </c>
      <c r="D49" s="8" t="s">
        <v>17</v>
      </c>
      <c r="E49" s="8" t="s">
        <v>18</v>
      </c>
      <c r="F49" s="9">
        <v>0</v>
      </c>
      <c r="G49" s="8" t="str">
        <f>VLOOKUP('Input Data'!$B49,'Master Data'!$A$2:$F$46,2,0)</f>
        <v>Product02</v>
      </c>
      <c r="H49" s="8" t="str">
        <f>VLOOKUP('Input Data'!$B49,'Master Data'!$A$2:$F$46,3,0)</f>
        <v>Category01</v>
      </c>
      <c r="I49" s="8" t="str">
        <f>VLOOKUP('Input Data'!$B49,'Master Data'!$A$2:$F$46,4,0)</f>
        <v>Kg</v>
      </c>
      <c r="J49" s="8">
        <f>VLOOKUP('Input Data'!$B49,'Master Data'!$A$2:$F$46,5,0)</f>
        <v>105</v>
      </c>
      <c r="K49" s="8">
        <f>VLOOKUP('Input Data'!$B49,'Master Data'!$A$2:$F$46,6,0)</f>
        <v>142.80000000000001</v>
      </c>
      <c r="L49" s="8">
        <f>'Input Data'!$C49*'Input Data'!$J49</f>
        <v>420</v>
      </c>
      <c r="M49" s="8">
        <f>'Input Data'!$C49*'Input Data'!$K49*(1-'Input Data'!$F49)</f>
        <v>571.20000000000005</v>
      </c>
      <c r="N49" s="8">
        <v>25</v>
      </c>
      <c r="O49" s="8" t="str">
        <f>TEXT('Input Data'!$A49,"MMM")</f>
        <v>Feb</v>
      </c>
      <c r="P49" s="8" t="str">
        <f>TEXT('Input Data'!$A49,"YYYY")</f>
        <v>2021</v>
      </c>
    </row>
    <row r="50" spans="1:16" ht="14.25" customHeight="1" x14ac:dyDescent="0.3">
      <c r="A50" s="6">
        <v>44252</v>
      </c>
      <c r="B50" s="7" t="s">
        <v>38</v>
      </c>
      <c r="C50" s="8">
        <v>11</v>
      </c>
      <c r="D50" s="8" t="s">
        <v>18</v>
      </c>
      <c r="E50" s="8" t="s">
        <v>20</v>
      </c>
      <c r="F50" s="9">
        <v>0</v>
      </c>
      <c r="G50" s="8" t="str">
        <f>VLOOKUP('Input Data'!$B50,'Master Data'!$A$2:$F$46,2,0)</f>
        <v>Product32</v>
      </c>
      <c r="H50" s="8" t="str">
        <f>VLOOKUP('Input Data'!$B50,'Master Data'!$A$2:$F$46,3,0)</f>
        <v>Category04</v>
      </c>
      <c r="I50" s="8" t="str">
        <f>VLOOKUP('Input Data'!$B50,'Master Data'!$A$2:$F$46,4,0)</f>
        <v>Kg</v>
      </c>
      <c r="J50" s="8">
        <f>VLOOKUP('Input Data'!$B50,'Master Data'!$A$2:$F$46,5,0)</f>
        <v>89</v>
      </c>
      <c r="K50" s="8">
        <f>VLOOKUP('Input Data'!$B50,'Master Data'!$A$2:$F$46,6,0)</f>
        <v>117.48</v>
      </c>
      <c r="L50" s="8">
        <f>'Input Data'!$C50*'Input Data'!$J50</f>
        <v>979</v>
      </c>
      <c r="M50" s="8">
        <f>'Input Data'!$C50*'Input Data'!$K50*(1-'Input Data'!$F50)</f>
        <v>1292.28</v>
      </c>
      <c r="N50" s="8">
        <v>25</v>
      </c>
      <c r="O50" s="8" t="str">
        <f>TEXT('Input Data'!$A50,"MMM")</f>
        <v>Feb</v>
      </c>
      <c r="P50" s="8" t="str">
        <f>TEXT('Input Data'!$A50,"YYYY")</f>
        <v>2021</v>
      </c>
    </row>
    <row r="51" spans="1:16" ht="14.25" customHeight="1" x14ac:dyDescent="0.3">
      <c r="A51" s="6">
        <v>44252</v>
      </c>
      <c r="B51" s="7" t="s">
        <v>48</v>
      </c>
      <c r="C51" s="8">
        <v>2</v>
      </c>
      <c r="D51" s="8" t="s">
        <v>22</v>
      </c>
      <c r="E51" s="8" t="s">
        <v>18</v>
      </c>
      <c r="F51" s="9">
        <v>0</v>
      </c>
      <c r="G51" s="8" t="str">
        <f>VLOOKUP('Input Data'!$B51,'Master Data'!$A$2:$F$46,2,0)</f>
        <v>Product30</v>
      </c>
      <c r="H51" s="8" t="str">
        <f>VLOOKUP('Input Data'!$B51,'Master Data'!$A$2:$F$46,3,0)</f>
        <v>Category04</v>
      </c>
      <c r="I51" s="8" t="str">
        <f>VLOOKUP('Input Data'!$B51,'Master Data'!$A$2:$F$46,4,0)</f>
        <v>Ft</v>
      </c>
      <c r="J51" s="8">
        <f>VLOOKUP('Input Data'!$B51,'Master Data'!$A$2:$F$46,5,0)</f>
        <v>148</v>
      </c>
      <c r="K51" s="8">
        <f>VLOOKUP('Input Data'!$B51,'Master Data'!$A$2:$F$46,6,0)</f>
        <v>201.28</v>
      </c>
      <c r="L51" s="8">
        <f>'Input Data'!$C51*'Input Data'!$J51</f>
        <v>296</v>
      </c>
      <c r="M51" s="8">
        <f>'Input Data'!$C51*'Input Data'!$K51*(1-'Input Data'!$F51)</f>
        <v>402.56</v>
      </c>
      <c r="N51" s="8">
        <v>25</v>
      </c>
      <c r="O51" s="8" t="str">
        <f>TEXT('Input Data'!$A51,"MMM")</f>
        <v>Feb</v>
      </c>
      <c r="P51" s="8" t="str">
        <f>TEXT('Input Data'!$A51,"YYYY")</f>
        <v>2021</v>
      </c>
    </row>
    <row r="52" spans="1:16" ht="14.25" customHeight="1" x14ac:dyDescent="0.3">
      <c r="A52" s="6">
        <v>44254</v>
      </c>
      <c r="B52" s="7" t="s">
        <v>50</v>
      </c>
      <c r="C52" s="8">
        <v>11</v>
      </c>
      <c r="D52" s="8" t="s">
        <v>17</v>
      </c>
      <c r="E52" s="8" t="s">
        <v>18</v>
      </c>
      <c r="F52" s="9">
        <v>0</v>
      </c>
      <c r="G52" s="8" t="str">
        <f>VLOOKUP('Input Data'!$B52,'Master Data'!$A$2:$F$46,2,0)</f>
        <v>Product18</v>
      </c>
      <c r="H52" s="8" t="str">
        <f>VLOOKUP('Input Data'!$B52,'Master Data'!$A$2:$F$46,3,0)</f>
        <v>Category02</v>
      </c>
      <c r="I52" s="8" t="str">
        <f>VLOOKUP('Input Data'!$B52,'Master Data'!$A$2:$F$46,4,0)</f>
        <v>No.</v>
      </c>
      <c r="J52" s="8">
        <f>VLOOKUP('Input Data'!$B52,'Master Data'!$A$2:$F$46,5,0)</f>
        <v>37</v>
      </c>
      <c r="K52" s="8">
        <f>VLOOKUP('Input Data'!$B52,'Master Data'!$A$2:$F$46,6,0)</f>
        <v>49.21</v>
      </c>
      <c r="L52" s="8">
        <f>'Input Data'!$C52*'Input Data'!$J52</f>
        <v>407</v>
      </c>
      <c r="M52" s="8">
        <f>'Input Data'!$C52*'Input Data'!$K52*(1-'Input Data'!$F52)</f>
        <v>541.31000000000006</v>
      </c>
      <c r="N52" s="8">
        <v>27</v>
      </c>
      <c r="O52" s="8" t="str">
        <f>TEXT('Input Data'!$A52,"MMM")</f>
        <v>Feb</v>
      </c>
      <c r="P52" s="8" t="str">
        <f>TEXT('Input Data'!$A52,"YYYY")</f>
        <v>2021</v>
      </c>
    </row>
    <row r="53" spans="1:16" ht="14.25" customHeight="1" x14ac:dyDescent="0.3">
      <c r="A53" s="6">
        <v>44258</v>
      </c>
      <c r="B53" s="7" t="s">
        <v>51</v>
      </c>
      <c r="C53" s="8">
        <v>1</v>
      </c>
      <c r="D53" s="8" t="s">
        <v>22</v>
      </c>
      <c r="E53" s="8" t="s">
        <v>18</v>
      </c>
      <c r="F53" s="9">
        <v>0</v>
      </c>
      <c r="G53" s="8" t="str">
        <f>VLOOKUP('Input Data'!$B53,'Master Data'!$A$2:$F$46,2,0)</f>
        <v>Product11</v>
      </c>
      <c r="H53" s="8" t="str">
        <f>VLOOKUP('Input Data'!$B53,'Master Data'!$A$2:$F$46,3,0)</f>
        <v>Category02</v>
      </c>
      <c r="I53" s="8" t="str">
        <f>VLOOKUP('Input Data'!$B53,'Master Data'!$A$2:$F$46,4,0)</f>
        <v>Lt</v>
      </c>
      <c r="J53" s="8">
        <f>VLOOKUP('Input Data'!$B53,'Master Data'!$A$2:$F$46,5,0)</f>
        <v>44</v>
      </c>
      <c r="K53" s="8">
        <f>VLOOKUP('Input Data'!$B53,'Master Data'!$A$2:$F$46,6,0)</f>
        <v>48.4</v>
      </c>
      <c r="L53" s="8">
        <f>'Input Data'!$C53*'Input Data'!$J53</f>
        <v>44</v>
      </c>
      <c r="M53" s="8">
        <f>'Input Data'!$C53*'Input Data'!$K53*(1-'Input Data'!$F53)</f>
        <v>48.4</v>
      </c>
      <c r="N53" s="8">
        <v>3</v>
      </c>
      <c r="O53" s="8" t="str">
        <f>TEXT('Input Data'!$A53,"MMM")</f>
        <v>Mar</v>
      </c>
      <c r="P53" s="8" t="str">
        <f>TEXT('Input Data'!$A53,"YYYY")</f>
        <v>2021</v>
      </c>
    </row>
    <row r="54" spans="1:16" ht="14.25" customHeight="1" x14ac:dyDescent="0.3">
      <c r="A54" s="6">
        <v>44262</v>
      </c>
      <c r="B54" s="7" t="s">
        <v>52</v>
      </c>
      <c r="C54" s="8">
        <v>9</v>
      </c>
      <c r="D54" s="8" t="s">
        <v>22</v>
      </c>
      <c r="E54" s="8" t="s">
        <v>20</v>
      </c>
      <c r="F54" s="9">
        <v>0</v>
      </c>
      <c r="G54" s="8" t="str">
        <f>VLOOKUP('Input Data'!$B54,'Master Data'!$A$2:$F$46,2,0)</f>
        <v>Product21</v>
      </c>
      <c r="H54" s="8" t="str">
        <f>VLOOKUP('Input Data'!$B54,'Master Data'!$A$2:$F$46,3,0)</f>
        <v>Category03</v>
      </c>
      <c r="I54" s="8" t="str">
        <f>VLOOKUP('Input Data'!$B54,'Master Data'!$A$2:$F$46,4,0)</f>
        <v>Ft</v>
      </c>
      <c r="J54" s="8">
        <f>VLOOKUP('Input Data'!$B54,'Master Data'!$A$2:$F$46,5,0)</f>
        <v>126</v>
      </c>
      <c r="K54" s="8">
        <f>VLOOKUP('Input Data'!$B54,'Master Data'!$A$2:$F$46,6,0)</f>
        <v>162.54</v>
      </c>
      <c r="L54" s="8">
        <f>'Input Data'!$C54*'Input Data'!$J54</f>
        <v>1134</v>
      </c>
      <c r="M54" s="8">
        <f>'Input Data'!$C54*'Input Data'!$K54*(1-'Input Data'!$F54)</f>
        <v>1462.86</v>
      </c>
      <c r="N54" s="8">
        <v>7</v>
      </c>
      <c r="O54" s="8" t="str">
        <f>TEXT('Input Data'!$A54,"MMM")</f>
        <v>Mar</v>
      </c>
      <c r="P54" s="8" t="str">
        <f>TEXT('Input Data'!$A54,"YYYY")</f>
        <v>2021</v>
      </c>
    </row>
    <row r="55" spans="1:16" ht="14.25" customHeight="1" x14ac:dyDescent="0.3">
      <c r="A55" s="6">
        <v>44263</v>
      </c>
      <c r="B55" s="7" t="s">
        <v>46</v>
      </c>
      <c r="C55" s="8">
        <v>6</v>
      </c>
      <c r="D55" s="8" t="s">
        <v>18</v>
      </c>
      <c r="E55" s="8" t="s">
        <v>20</v>
      </c>
      <c r="F55" s="9">
        <v>0</v>
      </c>
      <c r="G55" s="8" t="str">
        <f>VLOOKUP('Input Data'!$B55,'Master Data'!$A$2:$F$46,2,0)</f>
        <v>Product27</v>
      </c>
      <c r="H55" s="8" t="str">
        <f>VLOOKUP('Input Data'!$B55,'Master Data'!$A$2:$F$46,3,0)</f>
        <v>Category04</v>
      </c>
      <c r="I55" s="8" t="str">
        <f>VLOOKUP('Input Data'!$B55,'Master Data'!$A$2:$F$46,4,0)</f>
        <v>Lt</v>
      </c>
      <c r="J55" s="8">
        <f>VLOOKUP('Input Data'!$B55,'Master Data'!$A$2:$F$46,5,0)</f>
        <v>48</v>
      </c>
      <c r="K55" s="8">
        <f>VLOOKUP('Input Data'!$B55,'Master Data'!$A$2:$F$46,6,0)</f>
        <v>57.120000000000005</v>
      </c>
      <c r="L55" s="8">
        <f>'Input Data'!$C55*'Input Data'!$J55</f>
        <v>288</v>
      </c>
      <c r="M55" s="8">
        <f>'Input Data'!$C55*'Input Data'!$K55*(1-'Input Data'!$F55)</f>
        <v>342.72</v>
      </c>
      <c r="N55" s="8">
        <v>8</v>
      </c>
      <c r="O55" s="8" t="str">
        <f>TEXT('Input Data'!$A55,"MMM")</f>
        <v>Mar</v>
      </c>
      <c r="P55" s="8" t="str">
        <f>TEXT('Input Data'!$A55,"YYYY")</f>
        <v>2021</v>
      </c>
    </row>
    <row r="56" spans="1:16" ht="14.25" customHeight="1" x14ac:dyDescent="0.3">
      <c r="A56" s="6">
        <v>44263</v>
      </c>
      <c r="B56" s="7" t="s">
        <v>31</v>
      </c>
      <c r="C56" s="8">
        <v>9</v>
      </c>
      <c r="D56" s="8" t="s">
        <v>18</v>
      </c>
      <c r="E56" s="8" t="s">
        <v>18</v>
      </c>
      <c r="F56" s="9">
        <v>0</v>
      </c>
      <c r="G56" s="8" t="str">
        <f>VLOOKUP('Input Data'!$B56,'Master Data'!$A$2:$F$46,2,0)</f>
        <v>Product44</v>
      </c>
      <c r="H56" s="8" t="str">
        <f>VLOOKUP('Input Data'!$B56,'Master Data'!$A$2:$F$46,3,0)</f>
        <v>Category05</v>
      </c>
      <c r="I56" s="8" t="str">
        <f>VLOOKUP('Input Data'!$B56,'Master Data'!$A$2:$F$46,4,0)</f>
        <v>Kg</v>
      </c>
      <c r="J56" s="8">
        <f>VLOOKUP('Input Data'!$B56,'Master Data'!$A$2:$F$46,5,0)</f>
        <v>76</v>
      </c>
      <c r="K56" s="8">
        <f>VLOOKUP('Input Data'!$B56,'Master Data'!$A$2:$F$46,6,0)</f>
        <v>82.08</v>
      </c>
      <c r="L56" s="8">
        <f>'Input Data'!$C56*'Input Data'!$J56</f>
        <v>684</v>
      </c>
      <c r="M56" s="8">
        <f>'Input Data'!$C56*'Input Data'!$K56*(1-'Input Data'!$F56)</f>
        <v>738.72</v>
      </c>
      <c r="N56" s="8">
        <v>8</v>
      </c>
      <c r="O56" s="8" t="str">
        <f>TEXT('Input Data'!$A56,"MMM")</f>
        <v>Mar</v>
      </c>
      <c r="P56" s="8" t="str">
        <f>TEXT('Input Data'!$A56,"YYYY")</f>
        <v>2021</v>
      </c>
    </row>
    <row r="57" spans="1:16" ht="14.25" customHeight="1" x14ac:dyDescent="0.3">
      <c r="A57" s="6">
        <v>44264</v>
      </c>
      <c r="B57" s="7" t="s">
        <v>39</v>
      </c>
      <c r="C57" s="8">
        <v>6</v>
      </c>
      <c r="D57" s="8" t="s">
        <v>17</v>
      </c>
      <c r="E57" s="8" t="s">
        <v>18</v>
      </c>
      <c r="F57" s="9">
        <v>0</v>
      </c>
      <c r="G57" s="8" t="str">
        <f>VLOOKUP('Input Data'!$B57,'Master Data'!$A$2:$F$46,2,0)</f>
        <v>Product29</v>
      </c>
      <c r="H57" s="8" t="str">
        <f>VLOOKUP('Input Data'!$B57,'Master Data'!$A$2:$F$46,3,0)</f>
        <v>Category04</v>
      </c>
      <c r="I57" s="8" t="str">
        <f>VLOOKUP('Input Data'!$B57,'Master Data'!$A$2:$F$46,4,0)</f>
        <v>Lt</v>
      </c>
      <c r="J57" s="8">
        <f>VLOOKUP('Input Data'!$B57,'Master Data'!$A$2:$F$46,5,0)</f>
        <v>47</v>
      </c>
      <c r="K57" s="8">
        <f>VLOOKUP('Input Data'!$B57,'Master Data'!$A$2:$F$46,6,0)</f>
        <v>53.11</v>
      </c>
      <c r="L57" s="8">
        <f>'Input Data'!$C57*'Input Data'!$J57</f>
        <v>282</v>
      </c>
      <c r="M57" s="8">
        <f>'Input Data'!$C57*'Input Data'!$K57*(1-'Input Data'!$F57)</f>
        <v>318.65999999999997</v>
      </c>
      <c r="N57" s="8">
        <v>9</v>
      </c>
      <c r="O57" s="8" t="str">
        <f>TEXT('Input Data'!$A57,"MMM")</f>
        <v>Mar</v>
      </c>
      <c r="P57" s="8" t="str">
        <f>TEXT('Input Data'!$A57,"YYYY")</f>
        <v>2021</v>
      </c>
    </row>
    <row r="58" spans="1:16" ht="14.25" customHeight="1" x14ac:dyDescent="0.3">
      <c r="A58" s="6">
        <v>44266</v>
      </c>
      <c r="B58" s="7" t="s">
        <v>27</v>
      </c>
      <c r="C58" s="8">
        <v>11</v>
      </c>
      <c r="D58" s="8" t="s">
        <v>22</v>
      </c>
      <c r="E58" s="8" t="s">
        <v>20</v>
      </c>
      <c r="F58" s="9">
        <v>0</v>
      </c>
      <c r="G58" s="8" t="str">
        <f>VLOOKUP('Input Data'!$B58,'Master Data'!$A$2:$F$46,2,0)</f>
        <v>Product25</v>
      </c>
      <c r="H58" s="8" t="str">
        <f>VLOOKUP('Input Data'!$B58,'Master Data'!$A$2:$F$46,3,0)</f>
        <v>Category03</v>
      </c>
      <c r="I58" s="8" t="str">
        <f>VLOOKUP('Input Data'!$B58,'Master Data'!$A$2:$F$46,4,0)</f>
        <v>No.</v>
      </c>
      <c r="J58" s="8">
        <f>VLOOKUP('Input Data'!$B58,'Master Data'!$A$2:$F$46,5,0)</f>
        <v>7</v>
      </c>
      <c r="K58" s="8">
        <f>VLOOKUP('Input Data'!$B58,'Master Data'!$A$2:$F$46,6,0)</f>
        <v>8.33</v>
      </c>
      <c r="L58" s="8">
        <f>'Input Data'!$C58*'Input Data'!$J58</f>
        <v>77</v>
      </c>
      <c r="M58" s="8">
        <f>'Input Data'!$C58*'Input Data'!$K58*(1-'Input Data'!$F58)</f>
        <v>91.63</v>
      </c>
      <c r="N58" s="8">
        <v>11</v>
      </c>
      <c r="O58" s="8" t="str">
        <f>TEXT('Input Data'!$A58,"MMM")</f>
        <v>Mar</v>
      </c>
      <c r="P58" s="8" t="str">
        <f>TEXT('Input Data'!$A58,"YYYY")</f>
        <v>2021</v>
      </c>
    </row>
    <row r="59" spans="1:16" ht="14.25" customHeight="1" x14ac:dyDescent="0.3">
      <c r="A59" s="6">
        <v>44268</v>
      </c>
      <c r="B59" s="7" t="s">
        <v>53</v>
      </c>
      <c r="C59" s="8">
        <v>10</v>
      </c>
      <c r="D59" s="8" t="s">
        <v>17</v>
      </c>
      <c r="E59" s="8" t="s">
        <v>20</v>
      </c>
      <c r="F59" s="9">
        <v>0</v>
      </c>
      <c r="G59" s="8" t="str">
        <f>VLOOKUP('Input Data'!$B59,'Master Data'!$A$2:$F$46,2,0)</f>
        <v>Product28</v>
      </c>
      <c r="H59" s="8" t="str">
        <f>VLOOKUP('Input Data'!$B59,'Master Data'!$A$2:$F$46,3,0)</f>
        <v>Category04</v>
      </c>
      <c r="I59" s="8" t="str">
        <f>VLOOKUP('Input Data'!$B59,'Master Data'!$A$2:$F$46,4,0)</f>
        <v>No.</v>
      </c>
      <c r="J59" s="8">
        <f>VLOOKUP('Input Data'!$B59,'Master Data'!$A$2:$F$46,5,0)</f>
        <v>37</v>
      </c>
      <c r="K59" s="8">
        <f>VLOOKUP('Input Data'!$B59,'Master Data'!$A$2:$F$46,6,0)</f>
        <v>41.81</v>
      </c>
      <c r="L59" s="8">
        <f>'Input Data'!$C59*'Input Data'!$J59</f>
        <v>370</v>
      </c>
      <c r="M59" s="8">
        <f>'Input Data'!$C59*'Input Data'!$K59*(1-'Input Data'!$F59)</f>
        <v>418.1</v>
      </c>
      <c r="N59" s="8">
        <v>13</v>
      </c>
      <c r="O59" s="8" t="str">
        <f>TEXT('Input Data'!$A59,"MMM")</f>
        <v>Mar</v>
      </c>
      <c r="P59" s="8" t="str">
        <f>TEXT('Input Data'!$A59,"YYYY")</f>
        <v>2021</v>
      </c>
    </row>
    <row r="60" spans="1:16" ht="14.25" customHeight="1" x14ac:dyDescent="0.3">
      <c r="A60" s="6">
        <v>44270</v>
      </c>
      <c r="B60" s="7" t="s">
        <v>54</v>
      </c>
      <c r="C60" s="8">
        <v>11</v>
      </c>
      <c r="D60" s="8" t="s">
        <v>18</v>
      </c>
      <c r="E60" s="8" t="s">
        <v>20</v>
      </c>
      <c r="F60" s="9">
        <v>0</v>
      </c>
      <c r="G60" s="8" t="str">
        <f>VLOOKUP('Input Data'!$B60,'Master Data'!$A$2:$F$46,2,0)</f>
        <v>Product39</v>
      </c>
      <c r="H60" s="8" t="str">
        <f>VLOOKUP('Input Data'!$B60,'Master Data'!$A$2:$F$46,3,0)</f>
        <v>Category05</v>
      </c>
      <c r="I60" s="8" t="str">
        <f>VLOOKUP('Input Data'!$B60,'Master Data'!$A$2:$F$46,4,0)</f>
        <v>No.</v>
      </c>
      <c r="J60" s="8">
        <f>VLOOKUP('Input Data'!$B60,'Master Data'!$A$2:$F$46,5,0)</f>
        <v>37</v>
      </c>
      <c r="K60" s="8">
        <f>VLOOKUP('Input Data'!$B60,'Master Data'!$A$2:$F$46,6,0)</f>
        <v>42.55</v>
      </c>
      <c r="L60" s="8">
        <f>'Input Data'!$C60*'Input Data'!$J60</f>
        <v>407</v>
      </c>
      <c r="M60" s="8">
        <f>'Input Data'!$C60*'Input Data'!$K60*(1-'Input Data'!$F60)</f>
        <v>468.04999999999995</v>
      </c>
      <c r="N60" s="8">
        <v>15</v>
      </c>
      <c r="O60" s="8" t="str">
        <f>TEXT('Input Data'!$A60,"MMM")</f>
        <v>Mar</v>
      </c>
      <c r="P60" s="8" t="str">
        <f>TEXT('Input Data'!$A60,"YYYY")</f>
        <v>2021</v>
      </c>
    </row>
    <row r="61" spans="1:16" ht="14.25" customHeight="1" x14ac:dyDescent="0.3">
      <c r="A61" s="6">
        <v>44271</v>
      </c>
      <c r="B61" s="7" t="s">
        <v>55</v>
      </c>
      <c r="C61" s="8">
        <v>14</v>
      </c>
      <c r="D61" s="8" t="s">
        <v>22</v>
      </c>
      <c r="E61" s="8" t="s">
        <v>20</v>
      </c>
      <c r="F61" s="9">
        <v>0</v>
      </c>
      <c r="G61" s="8" t="str">
        <f>VLOOKUP('Input Data'!$B61,'Master Data'!$A$2:$F$46,2,0)</f>
        <v>Product12</v>
      </c>
      <c r="H61" s="8" t="str">
        <f>VLOOKUP('Input Data'!$B61,'Master Data'!$A$2:$F$46,3,0)</f>
        <v>Category02</v>
      </c>
      <c r="I61" s="8" t="str">
        <f>VLOOKUP('Input Data'!$B61,'Master Data'!$A$2:$F$46,4,0)</f>
        <v>Kg</v>
      </c>
      <c r="J61" s="8">
        <f>VLOOKUP('Input Data'!$B61,'Master Data'!$A$2:$F$46,5,0)</f>
        <v>73</v>
      </c>
      <c r="K61" s="8">
        <f>VLOOKUP('Input Data'!$B61,'Master Data'!$A$2:$F$46,6,0)</f>
        <v>94.17</v>
      </c>
      <c r="L61" s="8">
        <f>'Input Data'!$C61*'Input Data'!$J61</f>
        <v>1022</v>
      </c>
      <c r="M61" s="8">
        <f>'Input Data'!$C61*'Input Data'!$K61*(1-'Input Data'!$F61)</f>
        <v>1318.38</v>
      </c>
      <c r="N61" s="8">
        <v>16</v>
      </c>
      <c r="O61" s="8" t="str">
        <f>TEXT('Input Data'!$A61,"MMM")</f>
        <v>Mar</v>
      </c>
      <c r="P61" s="8" t="str">
        <f>TEXT('Input Data'!$A61,"YYYY")</f>
        <v>2021</v>
      </c>
    </row>
    <row r="62" spans="1:16" ht="14.25" customHeight="1" x14ac:dyDescent="0.3">
      <c r="A62" s="6">
        <v>44273</v>
      </c>
      <c r="B62" s="7" t="s">
        <v>30</v>
      </c>
      <c r="C62" s="8">
        <v>8</v>
      </c>
      <c r="D62" s="8" t="s">
        <v>17</v>
      </c>
      <c r="E62" s="8" t="s">
        <v>20</v>
      </c>
      <c r="F62" s="9">
        <v>0</v>
      </c>
      <c r="G62" s="8" t="str">
        <f>VLOOKUP('Input Data'!$B62,'Master Data'!$A$2:$F$46,2,0)</f>
        <v>Product42</v>
      </c>
      <c r="H62" s="8" t="str">
        <f>VLOOKUP('Input Data'!$B62,'Master Data'!$A$2:$F$46,3,0)</f>
        <v>Category05</v>
      </c>
      <c r="I62" s="8" t="str">
        <f>VLOOKUP('Input Data'!$B62,'Master Data'!$A$2:$F$46,4,0)</f>
        <v>Ft</v>
      </c>
      <c r="J62" s="8">
        <f>VLOOKUP('Input Data'!$B62,'Master Data'!$A$2:$F$46,5,0)</f>
        <v>120</v>
      </c>
      <c r="K62" s="8">
        <f>VLOOKUP('Input Data'!$B62,'Master Data'!$A$2:$F$46,6,0)</f>
        <v>162</v>
      </c>
      <c r="L62" s="8">
        <f>'Input Data'!$C62*'Input Data'!$J62</f>
        <v>960</v>
      </c>
      <c r="M62" s="8">
        <f>'Input Data'!$C62*'Input Data'!$K62*(1-'Input Data'!$F62)</f>
        <v>1296</v>
      </c>
      <c r="N62" s="8">
        <v>18</v>
      </c>
      <c r="O62" s="8" t="str">
        <f>TEXT('Input Data'!$A62,"MMM")</f>
        <v>Mar</v>
      </c>
      <c r="P62" s="8" t="str">
        <f>TEXT('Input Data'!$A62,"YYYY")</f>
        <v>2021</v>
      </c>
    </row>
    <row r="63" spans="1:16" ht="14.25" customHeight="1" x14ac:dyDescent="0.3">
      <c r="A63" s="6">
        <v>44274</v>
      </c>
      <c r="B63" s="7" t="s">
        <v>53</v>
      </c>
      <c r="C63" s="8">
        <v>9</v>
      </c>
      <c r="D63" s="8" t="s">
        <v>18</v>
      </c>
      <c r="E63" s="8" t="s">
        <v>20</v>
      </c>
      <c r="F63" s="9">
        <v>0</v>
      </c>
      <c r="G63" s="8" t="str">
        <f>VLOOKUP('Input Data'!$B63,'Master Data'!$A$2:$F$46,2,0)</f>
        <v>Product28</v>
      </c>
      <c r="H63" s="8" t="str">
        <f>VLOOKUP('Input Data'!$B63,'Master Data'!$A$2:$F$46,3,0)</f>
        <v>Category04</v>
      </c>
      <c r="I63" s="8" t="str">
        <f>VLOOKUP('Input Data'!$B63,'Master Data'!$A$2:$F$46,4,0)</f>
        <v>No.</v>
      </c>
      <c r="J63" s="8">
        <f>VLOOKUP('Input Data'!$B63,'Master Data'!$A$2:$F$46,5,0)</f>
        <v>37</v>
      </c>
      <c r="K63" s="8">
        <f>VLOOKUP('Input Data'!$B63,'Master Data'!$A$2:$F$46,6,0)</f>
        <v>41.81</v>
      </c>
      <c r="L63" s="8">
        <f>'Input Data'!$C63*'Input Data'!$J63</f>
        <v>333</v>
      </c>
      <c r="M63" s="8">
        <f>'Input Data'!$C63*'Input Data'!$K63*(1-'Input Data'!$F63)</f>
        <v>376.29</v>
      </c>
      <c r="N63" s="8">
        <v>19</v>
      </c>
      <c r="O63" s="8" t="str">
        <f>TEXT('Input Data'!$A63,"MMM")</f>
        <v>Mar</v>
      </c>
      <c r="P63" s="8" t="str">
        <f>TEXT('Input Data'!$A63,"YYYY")</f>
        <v>2021</v>
      </c>
    </row>
    <row r="64" spans="1:16" ht="14.25" customHeight="1" x14ac:dyDescent="0.3">
      <c r="A64" s="6">
        <v>44276</v>
      </c>
      <c r="B64" s="7" t="s">
        <v>34</v>
      </c>
      <c r="C64" s="8">
        <v>13</v>
      </c>
      <c r="D64" s="8" t="s">
        <v>18</v>
      </c>
      <c r="E64" s="8" t="s">
        <v>18</v>
      </c>
      <c r="F64" s="9">
        <v>0</v>
      </c>
      <c r="G64" s="8" t="str">
        <f>VLOOKUP('Input Data'!$B64,'Master Data'!$A$2:$F$46,2,0)</f>
        <v>Product20</v>
      </c>
      <c r="H64" s="8" t="str">
        <f>VLOOKUP('Input Data'!$B64,'Master Data'!$A$2:$F$46,3,0)</f>
        <v>Category03</v>
      </c>
      <c r="I64" s="8" t="str">
        <f>VLOOKUP('Input Data'!$B64,'Master Data'!$A$2:$F$46,4,0)</f>
        <v>Lt</v>
      </c>
      <c r="J64" s="8">
        <f>VLOOKUP('Input Data'!$B64,'Master Data'!$A$2:$F$46,5,0)</f>
        <v>61</v>
      </c>
      <c r="K64" s="8">
        <f>VLOOKUP('Input Data'!$B64,'Master Data'!$A$2:$F$46,6,0)</f>
        <v>76.25</v>
      </c>
      <c r="L64" s="8">
        <f>'Input Data'!$C64*'Input Data'!$J64</f>
        <v>793</v>
      </c>
      <c r="M64" s="8">
        <f>'Input Data'!$C64*'Input Data'!$K64*(1-'Input Data'!$F64)</f>
        <v>991.25</v>
      </c>
      <c r="N64" s="8">
        <v>21</v>
      </c>
      <c r="O64" s="8" t="str">
        <f>TEXT('Input Data'!$A64,"MMM")</f>
        <v>Mar</v>
      </c>
      <c r="P64" s="8" t="str">
        <f>TEXT('Input Data'!$A64,"YYYY")</f>
        <v>2021</v>
      </c>
    </row>
    <row r="65" spans="1:16" ht="14.25" customHeight="1" x14ac:dyDescent="0.3">
      <c r="A65" s="6">
        <v>44276</v>
      </c>
      <c r="B65" s="7" t="s">
        <v>54</v>
      </c>
      <c r="C65" s="8">
        <v>7</v>
      </c>
      <c r="D65" s="8" t="s">
        <v>22</v>
      </c>
      <c r="E65" s="8" t="s">
        <v>18</v>
      </c>
      <c r="F65" s="9">
        <v>0</v>
      </c>
      <c r="G65" s="8" t="str">
        <f>VLOOKUP('Input Data'!$B65,'Master Data'!$A$2:$F$46,2,0)</f>
        <v>Product39</v>
      </c>
      <c r="H65" s="8" t="str">
        <f>VLOOKUP('Input Data'!$B65,'Master Data'!$A$2:$F$46,3,0)</f>
        <v>Category05</v>
      </c>
      <c r="I65" s="8" t="str">
        <f>VLOOKUP('Input Data'!$B65,'Master Data'!$A$2:$F$46,4,0)</f>
        <v>No.</v>
      </c>
      <c r="J65" s="8">
        <f>VLOOKUP('Input Data'!$B65,'Master Data'!$A$2:$F$46,5,0)</f>
        <v>37</v>
      </c>
      <c r="K65" s="8">
        <f>VLOOKUP('Input Data'!$B65,'Master Data'!$A$2:$F$46,6,0)</f>
        <v>42.55</v>
      </c>
      <c r="L65" s="8">
        <f>'Input Data'!$C65*'Input Data'!$J65</f>
        <v>259</v>
      </c>
      <c r="M65" s="8">
        <f>'Input Data'!$C65*'Input Data'!$K65*(1-'Input Data'!$F65)</f>
        <v>297.84999999999997</v>
      </c>
      <c r="N65" s="8">
        <v>21</v>
      </c>
      <c r="O65" s="8" t="str">
        <f>TEXT('Input Data'!$A65,"MMM")</f>
        <v>Mar</v>
      </c>
      <c r="P65" s="8" t="str">
        <f>TEXT('Input Data'!$A65,"YYYY")</f>
        <v>2021</v>
      </c>
    </row>
    <row r="66" spans="1:16" ht="14.25" customHeight="1" x14ac:dyDescent="0.3">
      <c r="A66" s="6">
        <v>44277</v>
      </c>
      <c r="B66" s="7" t="s">
        <v>49</v>
      </c>
      <c r="C66" s="8">
        <v>8</v>
      </c>
      <c r="D66" s="8" t="s">
        <v>18</v>
      </c>
      <c r="E66" s="8" t="s">
        <v>18</v>
      </c>
      <c r="F66" s="9">
        <v>0</v>
      </c>
      <c r="G66" s="8" t="str">
        <f>VLOOKUP('Input Data'!$B66,'Master Data'!$A$2:$F$46,2,0)</f>
        <v>Product02</v>
      </c>
      <c r="H66" s="8" t="str">
        <f>VLOOKUP('Input Data'!$B66,'Master Data'!$A$2:$F$46,3,0)</f>
        <v>Category01</v>
      </c>
      <c r="I66" s="8" t="str">
        <f>VLOOKUP('Input Data'!$B66,'Master Data'!$A$2:$F$46,4,0)</f>
        <v>Kg</v>
      </c>
      <c r="J66" s="8">
        <f>VLOOKUP('Input Data'!$B66,'Master Data'!$A$2:$F$46,5,0)</f>
        <v>105</v>
      </c>
      <c r="K66" s="8">
        <f>VLOOKUP('Input Data'!$B66,'Master Data'!$A$2:$F$46,6,0)</f>
        <v>142.80000000000001</v>
      </c>
      <c r="L66" s="8">
        <f>'Input Data'!$C66*'Input Data'!$J66</f>
        <v>840</v>
      </c>
      <c r="M66" s="8">
        <f>'Input Data'!$C66*'Input Data'!$K66*(1-'Input Data'!$F66)</f>
        <v>1142.4000000000001</v>
      </c>
      <c r="N66" s="8">
        <v>22</v>
      </c>
      <c r="O66" s="8" t="str">
        <f>TEXT('Input Data'!$A66,"MMM")</f>
        <v>Mar</v>
      </c>
      <c r="P66" s="8" t="str">
        <f>TEXT('Input Data'!$A66,"YYYY")</f>
        <v>2021</v>
      </c>
    </row>
    <row r="67" spans="1:16" ht="14.25" customHeight="1" x14ac:dyDescent="0.3">
      <c r="A67" s="6">
        <v>44277</v>
      </c>
      <c r="B67" s="7" t="s">
        <v>55</v>
      </c>
      <c r="C67" s="8">
        <v>4</v>
      </c>
      <c r="D67" s="8" t="s">
        <v>18</v>
      </c>
      <c r="E67" s="8" t="s">
        <v>18</v>
      </c>
      <c r="F67" s="9">
        <v>0</v>
      </c>
      <c r="G67" s="8" t="str">
        <f>VLOOKUP('Input Data'!$B67,'Master Data'!$A$2:$F$46,2,0)</f>
        <v>Product12</v>
      </c>
      <c r="H67" s="8" t="str">
        <f>VLOOKUP('Input Data'!$B67,'Master Data'!$A$2:$F$46,3,0)</f>
        <v>Category02</v>
      </c>
      <c r="I67" s="8" t="str">
        <f>VLOOKUP('Input Data'!$B67,'Master Data'!$A$2:$F$46,4,0)</f>
        <v>Kg</v>
      </c>
      <c r="J67" s="8">
        <f>VLOOKUP('Input Data'!$B67,'Master Data'!$A$2:$F$46,5,0)</f>
        <v>73</v>
      </c>
      <c r="K67" s="8">
        <f>VLOOKUP('Input Data'!$B67,'Master Data'!$A$2:$F$46,6,0)</f>
        <v>94.17</v>
      </c>
      <c r="L67" s="8">
        <f>'Input Data'!$C67*'Input Data'!$J67</f>
        <v>292</v>
      </c>
      <c r="M67" s="8">
        <f>'Input Data'!$C67*'Input Data'!$K67*(1-'Input Data'!$F67)</f>
        <v>376.68</v>
      </c>
      <c r="N67" s="8">
        <v>22</v>
      </c>
      <c r="O67" s="8" t="str">
        <f>TEXT('Input Data'!$A67,"MMM")</f>
        <v>Mar</v>
      </c>
      <c r="P67" s="8" t="str">
        <f>TEXT('Input Data'!$A67,"YYYY")</f>
        <v>2021</v>
      </c>
    </row>
    <row r="68" spans="1:16" ht="14.25" customHeight="1" x14ac:dyDescent="0.3">
      <c r="A68" s="6">
        <v>44280</v>
      </c>
      <c r="B68" s="7" t="s">
        <v>16</v>
      </c>
      <c r="C68" s="8">
        <v>14</v>
      </c>
      <c r="D68" s="8" t="s">
        <v>18</v>
      </c>
      <c r="E68" s="8" t="s">
        <v>20</v>
      </c>
      <c r="F68" s="9">
        <v>0</v>
      </c>
      <c r="G68" s="8" t="str">
        <f>VLOOKUP('Input Data'!$B68,'Master Data'!$A$2:$F$46,2,0)</f>
        <v>Product24</v>
      </c>
      <c r="H68" s="8" t="str">
        <f>VLOOKUP('Input Data'!$B68,'Master Data'!$A$2:$F$46,3,0)</f>
        <v>Category03</v>
      </c>
      <c r="I68" s="8" t="str">
        <f>VLOOKUP('Input Data'!$B68,'Master Data'!$A$2:$F$46,4,0)</f>
        <v>Ft</v>
      </c>
      <c r="J68" s="8">
        <f>VLOOKUP('Input Data'!$B68,'Master Data'!$A$2:$F$46,5,0)</f>
        <v>144</v>
      </c>
      <c r="K68" s="8">
        <f>VLOOKUP('Input Data'!$B68,'Master Data'!$A$2:$F$46,6,0)</f>
        <v>156.96</v>
      </c>
      <c r="L68" s="8">
        <f>'Input Data'!$C68*'Input Data'!$J68</f>
        <v>2016</v>
      </c>
      <c r="M68" s="8">
        <f>'Input Data'!$C68*'Input Data'!$K68*(1-'Input Data'!$F68)</f>
        <v>2197.44</v>
      </c>
      <c r="N68" s="8">
        <v>25</v>
      </c>
      <c r="O68" s="8" t="str">
        <f>TEXT('Input Data'!$A68,"MMM")</f>
        <v>Mar</v>
      </c>
      <c r="P68" s="8" t="str">
        <f>TEXT('Input Data'!$A68,"YYYY")</f>
        <v>2021</v>
      </c>
    </row>
    <row r="69" spans="1:16" ht="14.25" customHeight="1" x14ac:dyDescent="0.3">
      <c r="A69" s="6">
        <v>44280</v>
      </c>
      <c r="B69" s="7" t="s">
        <v>35</v>
      </c>
      <c r="C69" s="8">
        <v>4</v>
      </c>
      <c r="D69" s="8" t="s">
        <v>22</v>
      </c>
      <c r="E69" s="8" t="s">
        <v>20</v>
      </c>
      <c r="F69" s="9">
        <v>0</v>
      </c>
      <c r="G69" s="8" t="str">
        <f>VLOOKUP('Input Data'!$B69,'Master Data'!$A$2:$F$46,2,0)</f>
        <v>Product06</v>
      </c>
      <c r="H69" s="8" t="str">
        <f>VLOOKUP('Input Data'!$B69,'Master Data'!$A$2:$F$46,3,0)</f>
        <v>Category01</v>
      </c>
      <c r="I69" s="8" t="str">
        <f>VLOOKUP('Input Data'!$B69,'Master Data'!$A$2:$F$46,4,0)</f>
        <v>Kg</v>
      </c>
      <c r="J69" s="8">
        <f>VLOOKUP('Input Data'!$B69,'Master Data'!$A$2:$F$46,5,0)</f>
        <v>75</v>
      </c>
      <c r="K69" s="8">
        <f>VLOOKUP('Input Data'!$B69,'Master Data'!$A$2:$F$46,6,0)</f>
        <v>85.5</v>
      </c>
      <c r="L69" s="8">
        <f>'Input Data'!$C69*'Input Data'!$J69</f>
        <v>300</v>
      </c>
      <c r="M69" s="8">
        <f>'Input Data'!$C69*'Input Data'!$K69*(1-'Input Data'!$F69)</f>
        <v>342</v>
      </c>
      <c r="N69" s="8">
        <v>25</v>
      </c>
      <c r="O69" s="8" t="str">
        <f>TEXT('Input Data'!$A69,"MMM")</f>
        <v>Mar</v>
      </c>
      <c r="P69" s="8" t="str">
        <f>TEXT('Input Data'!$A69,"YYYY")</f>
        <v>2021</v>
      </c>
    </row>
    <row r="70" spans="1:16" ht="14.25" customHeight="1" x14ac:dyDescent="0.3">
      <c r="A70" s="6">
        <v>44280</v>
      </c>
      <c r="B70" s="7" t="s">
        <v>39</v>
      </c>
      <c r="C70" s="8">
        <v>8</v>
      </c>
      <c r="D70" s="8" t="s">
        <v>22</v>
      </c>
      <c r="E70" s="8" t="s">
        <v>20</v>
      </c>
      <c r="F70" s="9">
        <v>0</v>
      </c>
      <c r="G70" s="8" t="str">
        <f>VLOOKUP('Input Data'!$B70,'Master Data'!$A$2:$F$46,2,0)</f>
        <v>Product29</v>
      </c>
      <c r="H70" s="8" t="str">
        <f>VLOOKUP('Input Data'!$B70,'Master Data'!$A$2:$F$46,3,0)</f>
        <v>Category04</v>
      </c>
      <c r="I70" s="8" t="str">
        <f>VLOOKUP('Input Data'!$B70,'Master Data'!$A$2:$F$46,4,0)</f>
        <v>Lt</v>
      </c>
      <c r="J70" s="8">
        <f>VLOOKUP('Input Data'!$B70,'Master Data'!$A$2:$F$46,5,0)</f>
        <v>47</v>
      </c>
      <c r="K70" s="8">
        <f>VLOOKUP('Input Data'!$B70,'Master Data'!$A$2:$F$46,6,0)</f>
        <v>53.11</v>
      </c>
      <c r="L70" s="8">
        <f>'Input Data'!$C70*'Input Data'!$J70</f>
        <v>376</v>
      </c>
      <c r="M70" s="8">
        <f>'Input Data'!$C70*'Input Data'!$K70*(1-'Input Data'!$F70)</f>
        <v>424.88</v>
      </c>
      <c r="N70" s="8">
        <v>25</v>
      </c>
      <c r="O70" s="8" t="str">
        <f>TEXT('Input Data'!$A70,"MMM")</f>
        <v>Mar</v>
      </c>
      <c r="P70" s="8" t="str">
        <f>TEXT('Input Data'!$A70,"YYYY")</f>
        <v>2021</v>
      </c>
    </row>
    <row r="71" spans="1:16" ht="14.25" customHeight="1" x14ac:dyDescent="0.3">
      <c r="A71" s="6">
        <v>44280</v>
      </c>
      <c r="B71" s="7" t="s">
        <v>19</v>
      </c>
      <c r="C71" s="8">
        <v>2</v>
      </c>
      <c r="D71" s="8" t="s">
        <v>22</v>
      </c>
      <c r="E71" s="8" t="s">
        <v>18</v>
      </c>
      <c r="F71" s="9">
        <v>0</v>
      </c>
      <c r="G71" s="8" t="str">
        <f>VLOOKUP('Input Data'!$B71,'Master Data'!$A$2:$F$46,2,0)</f>
        <v>Product38</v>
      </c>
      <c r="H71" s="8" t="str">
        <f>VLOOKUP('Input Data'!$B71,'Master Data'!$A$2:$F$46,3,0)</f>
        <v>Category05</v>
      </c>
      <c r="I71" s="8" t="str">
        <f>VLOOKUP('Input Data'!$B71,'Master Data'!$A$2:$F$46,4,0)</f>
        <v>Kg</v>
      </c>
      <c r="J71" s="8">
        <f>VLOOKUP('Input Data'!$B71,'Master Data'!$A$2:$F$46,5,0)</f>
        <v>72</v>
      </c>
      <c r="K71" s="8">
        <f>VLOOKUP('Input Data'!$B71,'Master Data'!$A$2:$F$46,6,0)</f>
        <v>79.92</v>
      </c>
      <c r="L71" s="8">
        <f>'Input Data'!$C71*'Input Data'!$J71</f>
        <v>144</v>
      </c>
      <c r="M71" s="8">
        <f>'Input Data'!$C71*'Input Data'!$K71*(1-'Input Data'!$F71)</f>
        <v>159.84</v>
      </c>
      <c r="N71" s="8">
        <v>25</v>
      </c>
      <c r="O71" s="8" t="str">
        <f>TEXT('Input Data'!$A71,"MMM")</f>
        <v>Mar</v>
      </c>
      <c r="P71" s="8" t="str">
        <f>TEXT('Input Data'!$A71,"YYYY")</f>
        <v>2021</v>
      </c>
    </row>
    <row r="72" spans="1:16" ht="14.25" customHeight="1" x14ac:dyDescent="0.3">
      <c r="A72" s="6">
        <v>44281</v>
      </c>
      <c r="B72" s="7" t="s">
        <v>36</v>
      </c>
      <c r="C72" s="8">
        <v>4</v>
      </c>
      <c r="D72" s="8" t="s">
        <v>22</v>
      </c>
      <c r="E72" s="8" t="s">
        <v>20</v>
      </c>
      <c r="F72" s="9">
        <v>0</v>
      </c>
      <c r="G72" s="8" t="str">
        <f>VLOOKUP('Input Data'!$B72,'Master Data'!$A$2:$F$46,2,0)</f>
        <v>Product01</v>
      </c>
      <c r="H72" s="8" t="str">
        <f>VLOOKUP('Input Data'!$B72,'Master Data'!$A$2:$F$46,3,0)</f>
        <v>Category01</v>
      </c>
      <c r="I72" s="8" t="str">
        <f>VLOOKUP('Input Data'!$B72,'Master Data'!$A$2:$F$46,4,0)</f>
        <v>Kg</v>
      </c>
      <c r="J72" s="8">
        <f>VLOOKUP('Input Data'!$B72,'Master Data'!$A$2:$F$46,5,0)</f>
        <v>98</v>
      </c>
      <c r="K72" s="8">
        <f>VLOOKUP('Input Data'!$B72,'Master Data'!$A$2:$F$46,6,0)</f>
        <v>103.88</v>
      </c>
      <c r="L72" s="8">
        <f>'Input Data'!$C72*'Input Data'!$J72</f>
        <v>392</v>
      </c>
      <c r="M72" s="8">
        <f>'Input Data'!$C72*'Input Data'!$K72*(1-'Input Data'!$F72)</f>
        <v>415.52</v>
      </c>
      <c r="N72" s="8">
        <v>26</v>
      </c>
      <c r="O72" s="8" t="str">
        <f>TEXT('Input Data'!$A72,"MMM")</f>
        <v>Mar</v>
      </c>
      <c r="P72" s="8" t="str">
        <f>TEXT('Input Data'!$A72,"YYYY")</f>
        <v>2021</v>
      </c>
    </row>
    <row r="73" spans="1:16" ht="14.25" customHeight="1" x14ac:dyDescent="0.3">
      <c r="A73" s="6">
        <v>44281</v>
      </c>
      <c r="B73" s="7" t="s">
        <v>30</v>
      </c>
      <c r="C73" s="8">
        <v>1</v>
      </c>
      <c r="D73" s="8" t="s">
        <v>22</v>
      </c>
      <c r="E73" s="8" t="s">
        <v>20</v>
      </c>
      <c r="F73" s="9">
        <v>0</v>
      </c>
      <c r="G73" s="8" t="str">
        <f>VLOOKUP('Input Data'!$B73,'Master Data'!$A$2:$F$46,2,0)</f>
        <v>Product42</v>
      </c>
      <c r="H73" s="8" t="str">
        <f>VLOOKUP('Input Data'!$B73,'Master Data'!$A$2:$F$46,3,0)</f>
        <v>Category05</v>
      </c>
      <c r="I73" s="8" t="str">
        <f>VLOOKUP('Input Data'!$B73,'Master Data'!$A$2:$F$46,4,0)</f>
        <v>Ft</v>
      </c>
      <c r="J73" s="8">
        <f>VLOOKUP('Input Data'!$B73,'Master Data'!$A$2:$F$46,5,0)</f>
        <v>120</v>
      </c>
      <c r="K73" s="8">
        <f>VLOOKUP('Input Data'!$B73,'Master Data'!$A$2:$F$46,6,0)</f>
        <v>162</v>
      </c>
      <c r="L73" s="8">
        <f>'Input Data'!$C73*'Input Data'!$J73</f>
        <v>120</v>
      </c>
      <c r="M73" s="8">
        <f>'Input Data'!$C73*'Input Data'!$K73*(1-'Input Data'!$F73)</f>
        <v>162</v>
      </c>
      <c r="N73" s="8">
        <v>26</v>
      </c>
      <c r="O73" s="8" t="str">
        <f>TEXT('Input Data'!$A73,"MMM")</f>
        <v>Mar</v>
      </c>
      <c r="P73" s="8" t="str">
        <f>TEXT('Input Data'!$A73,"YYYY")</f>
        <v>2021</v>
      </c>
    </row>
    <row r="74" spans="1:16" ht="14.25" customHeight="1" x14ac:dyDescent="0.3">
      <c r="A74" s="6">
        <v>44281</v>
      </c>
      <c r="B74" s="7" t="s">
        <v>40</v>
      </c>
      <c r="C74" s="8">
        <v>9</v>
      </c>
      <c r="D74" s="8" t="s">
        <v>22</v>
      </c>
      <c r="E74" s="8" t="s">
        <v>18</v>
      </c>
      <c r="F74" s="9">
        <v>0</v>
      </c>
      <c r="G74" s="8" t="str">
        <f>VLOOKUP('Input Data'!$B74,'Master Data'!$A$2:$F$46,2,0)</f>
        <v>Product10</v>
      </c>
      <c r="H74" s="8" t="str">
        <f>VLOOKUP('Input Data'!$B74,'Master Data'!$A$2:$F$46,3,0)</f>
        <v>Category02</v>
      </c>
      <c r="I74" s="8" t="str">
        <f>VLOOKUP('Input Data'!$B74,'Master Data'!$A$2:$F$46,4,0)</f>
        <v>Ft</v>
      </c>
      <c r="J74" s="8">
        <f>VLOOKUP('Input Data'!$B74,'Master Data'!$A$2:$F$46,5,0)</f>
        <v>148</v>
      </c>
      <c r="K74" s="8">
        <f>VLOOKUP('Input Data'!$B74,'Master Data'!$A$2:$F$46,6,0)</f>
        <v>164.28</v>
      </c>
      <c r="L74" s="8">
        <f>'Input Data'!$C74*'Input Data'!$J74</f>
        <v>1332</v>
      </c>
      <c r="M74" s="8">
        <f>'Input Data'!$C74*'Input Data'!$K74*(1-'Input Data'!$F74)</f>
        <v>1478.52</v>
      </c>
      <c r="N74" s="8">
        <v>26</v>
      </c>
      <c r="O74" s="8" t="str">
        <f>TEXT('Input Data'!$A74,"MMM")</f>
        <v>Mar</v>
      </c>
      <c r="P74" s="8" t="str">
        <f>TEXT('Input Data'!$A74,"YYYY")</f>
        <v>2021</v>
      </c>
    </row>
    <row r="75" spans="1:16" ht="14.25" customHeight="1" x14ac:dyDescent="0.3">
      <c r="A75" s="6">
        <v>44282</v>
      </c>
      <c r="B75" s="7" t="s">
        <v>48</v>
      </c>
      <c r="C75" s="8">
        <v>3</v>
      </c>
      <c r="D75" s="8" t="s">
        <v>22</v>
      </c>
      <c r="E75" s="8" t="s">
        <v>18</v>
      </c>
      <c r="F75" s="9">
        <v>0</v>
      </c>
      <c r="G75" s="8" t="str">
        <f>VLOOKUP('Input Data'!$B75,'Master Data'!$A$2:$F$46,2,0)</f>
        <v>Product30</v>
      </c>
      <c r="H75" s="8" t="str">
        <f>VLOOKUP('Input Data'!$B75,'Master Data'!$A$2:$F$46,3,0)</f>
        <v>Category04</v>
      </c>
      <c r="I75" s="8" t="str">
        <f>VLOOKUP('Input Data'!$B75,'Master Data'!$A$2:$F$46,4,0)</f>
        <v>Ft</v>
      </c>
      <c r="J75" s="8">
        <f>VLOOKUP('Input Data'!$B75,'Master Data'!$A$2:$F$46,5,0)</f>
        <v>148</v>
      </c>
      <c r="K75" s="8">
        <f>VLOOKUP('Input Data'!$B75,'Master Data'!$A$2:$F$46,6,0)</f>
        <v>201.28</v>
      </c>
      <c r="L75" s="8">
        <f>'Input Data'!$C75*'Input Data'!$J75</f>
        <v>444</v>
      </c>
      <c r="M75" s="8">
        <f>'Input Data'!$C75*'Input Data'!$K75*(1-'Input Data'!$F75)</f>
        <v>603.84</v>
      </c>
      <c r="N75" s="8">
        <v>27</v>
      </c>
      <c r="O75" s="8" t="str">
        <f>TEXT('Input Data'!$A75,"MMM")</f>
        <v>Mar</v>
      </c>
      <c r="P75" s="8" t="str">
        <f>TEXT('Input Data'!$A75,"YYYY")</f>
        <v>2021</v>
      </c>
    </row>
    <row r="76" spans="1:16" ht="14.25" customHeight="1" x14ac:dyDescent="0.3">
      <c r="A76" s="6">
        <v>44283</v>
      </c>
      <c r="B76" s="7" t="s">
        <v>56</v>
      </c>
      <c r="C76" s="8">
        <v>8</v>
      </c>
      <c r="D76" s="8" t="s">
        <v>18</v>
      </c>
      <c r="E76" s="8" t="s">
        <v>20</v>
      </c>
      <c r="F76" s="9">
        <v>0</v>
      </c>
      <c r="G76" s="8" t="str">
        <f>VLOOKUP('Input Data'!$B76,'Master Data'!$A$2:$F$46,2,0)</f>
        <v>Product07</v>
      </c>
      <c r="H76" s="8" t="str">
        <f>VLOOKUP('Input Data'!$B76,'Master Data'!$A$2:$F$46,3,0)</f>
        <v>Category01</v>
      </c>
      <c r="I76" s="8" t="str">
        <f>VLOOKUP('Input Data'!$B76,'Master Data'!$A$2:$F$46,4,0)</f>
        <v>Lt</v>
      </c>
      <c r="J76" s="8">
        <f>VLOOKUP('Input Data'!$B76,'Master Data'!$A$2:$F$46,5,0)</f>
        <v>43</v>
      </c>
      <c r="K76" s="8">
        <f>VLOOKUP('Input Data'!$B76,'Master Data'!$A$2:$F$46,6,0)</f>
        <v>47.730000000000004</v>
      </c>
      <c r="L76" s="8">
        <f>'Input Data'!$C76*'Input Data'!$J76</f>
        <v>344</v>
      </c>
      <c r="M76" s="8">
        <f>'Input Data'!$C76*'Input Data'!$K76*(1-'Input Data'!$F76)</f>
        <v>381.84000000000003</v>
      </c>
      <c r="N76" s="8">
        <v>28</v>
      </c>
      <c r="O76" s="8" t="str">
        <f>TEXT('Input Data'!$A76,"MMM")</f>
        <v>Mar</v>
      </c>
      <c r="P76" s="8" t="str">
        <f>TEXT('Input Data'!$A76,"YYYY")</f>
        <v>2021</v>
      </c>
    </row>
    <row r="77" spans="1:16" ht="14.25" customHeight="1" x14ac:dyDescent="0.3">
      <c r="A77" s="6">
        <v>44285</v>
      </c>
      <c r="B77" s="7" t="s">
        <v>19</v>
      </c>
      <c r="C77" s="8">
        <v>1</v>
      </c>
      <c r="D77" s="8" t="s">
        <v>18</v>
      </c>
      <c r="E77" s="8" t="s">
        <v>20</v>
      </c>
      <c r="F77" s="9">
        <v>0</v>
      </c>
      <c r="G77" s="8" t="str">
        <f>VLOOKUP('Input Data'!$B77,'Master Data'!$A$2:$F$46,2,0)</f>
        <v>Product38</v>
      </c>
      <c r="H77" s="8" t="str">
        <f>VLOOKUP('Input Data'!$B77,'Master Data'!$A$2:$F$46,3,0)</f>
        <v>Category05</v>
      </c>
      <c r="I77" s="8" t="str">
        <f>VLOOKUP('Input Data'!$B77,'Master Data'!$A$2:$F$46,4,0)</f>
        <v>Kg</v>
      </c>
      <c r="J77" s="8">
        <f>VLOOKUP('Input Data'!$B77,'Master Data'!$A$2:$F$46,5,0)</f>
        <v>72</v>
      </c>
      <c r="K77" s="8">
        <f>VLOOKUP('Input Data'!$B77,'Master Data'!$A$2:$F$46,6,0)</f>
        <v>79.92</v>
      </c>
      <c r="L77" s="8">
        <f>'Input Data'!$C77*'Input Data'!$J77</f>
        <v>72</v>
      </c>
      <c r="M77" s="8">
        <f>'Input Data'!$C77*'Input Data'!$K77*(1-'Input Data'!$F77)</f>
        <v>79.92</v>
      </c>
      <c r="N77" s="8">
        <v>30</v>
      </c>
      <c r="O77" s="8" t="str">
        <f>TEXT('Input Data'!$A77,"MMM")</f>
        <v>Mar</v>
      </c>
      <c r="P77" s="8" t="str">
        <f>TEXT('Input Data'!$A77,"YYYY")</f>
        <v>2021</v>
      </c>
    </row>
    <row r="78" spans="1:16" ht="14.25" customHeight="1" x14ac:dyDescent="0.3">
      <c r="A78" s="6">
        <v>44286</v>
      </c>
      <c r="B78" s="7" t="s">
        <v>30</v>
      </c>
      <c r="C78" s="8">
        <v>3</v>
      </c>
      <c r="D78" s="8" t="s">
        <v>22</v>
      </c>
      <c r="E78" s="8" t="s">
        <v>20</v>
      </c>
      <c r="F78" s="9">
        <v>0</v>
      </c>
      <c r="G78" s="8" t="str">
        <f>VLOOKUP('Input Data'!$B78,'Master Data'!$A$2:$F$46,2,0)</f>
        <v>Product42</v>
      </c>
      <c r="H78" s="8" t="str">
        <f>VLOOKUP('Input Data'!$B78,'Master Data'!$A$2:$F$46,3,0)</f>
        <v>Category05</v>
      </c>
      <c r="I78" s="8" t="str">
        <f>VLOOKUP('Input Data'!$B78,'Master Data'!$A$2:$F$46,4,0)</f>
        <v>Ft</v>
      </c>
      <c r="J78" s="8">
        <f>VLOOKUP('Input Data'!$B78,'Master Data'!$A$2:$F$46,5,0)</f>
        <v>120</v>
      </c>
      <c r="K78" s="8">
        <f>VLOOKUP('Input Data'!$B78,'Master Data'!$A$2:$F$46,6,0)</f>
        <v>162</v>
      </c>
      <c r="L78" s="8">
        <f>'Input Data'!$C78*'Input Data'!$J78</f>
        <v>360</v>
      </c>
      <c r="M78" s="8">
        <f>'Input Data'!$C78*'Input Data'!$K78*(1-'Input Data'!$F78)</f>
        <v>486</v>
      </c>
      <c r="N78" s="8">
        <v>31</v>
      </c>
      <c r="O78" s="8" t="str">
        <f>TEXT('Input Data'!$A78,"MMM")</f>
        <v>Mar</v>
      </c>
      <c r="P78" s="8" t="str">
        <f>TEXT('Input Data'!$A78,"YYYY")</f>
        <v>2021</v>
      </c>
    </row>
    <row r="79" spans="1:16" ht="14.25" customHeight="1" x14ac:dyDescent="0.3">
      <c r="A79" s="6">
        <v>44290</v>
      </c>
      <c r="B79" s="7" t="s">
        <v>37</v>
      </c>
      <c r="C79" s="8">
        <v>4</v>
      </c>
      <c r="D79" s="8" t="s">
        <v>22</v>
      </c>
      <c r="E79" s="8" t="s">
        <v>20</v>
      </c>
      <c r="F79" s="9">
        <v>0</v>
      </c>
      <c r="G79" s="8" t="str">
        <f>VLOOKUP('Input Data'!$B79,'Master Data'!$A$2:$F$46,2,0)</f>
        <v>Product40</v>
      </c>
      <c r="H79" s="8" t="str">
        <f>VLOOKUP('Input Data'!$B79,'Master Data'!$A$2:$F$46,3,0)</f>
        <v>Category05</v>
      </c>
      <c r="I79" s="8" t="str">
        <f>VLOOKUP('Input Data'!$B79,'Master Data'!$A$2:$F$46,4,0)</f>
        <v>Kg</v>
      </c>
      <c r="J79" s="8">
        <f>VLOOKUP('Input Data'!$B79,'Master Data'!$A$2:$F$46,5,0)</f>
        <v>90</v>
      </c>
      <c r="K79" s="8">
        <f>VLOOKUP('Input Data'!$B79,'Master Data'!$A$2:$F$46,6,0)</f>
        <v>115.2</v>
      </c>
      <c r="L79" s="8">
        <f>'Input Data'!$C79*'Input Data'!$J79</f>
        <v>360</v>
      </c>
      <c r="M79" s="8">
        <f>'Input Data'!$C79*'Input Data'!$K79*(1-'Input Data'!$F79)</f>
        <v>460.8</v>
      </c>
      <c r="N79" s="8">
        <v>4</v>
      </c>
      <c r="O79" s="8" t="str">
        <f>TEXT('Input Data'!$A79,"MMM")</f>
        <v>Apr</v>
      </c>
      <c r="P79" s="8" t="str">
        <f>TEXT('Input Data'!$A79,"YYYY")</f>
        <v>2021</v>
      </c>
    </row>
    <row r="80" spans="1:16" ht="14.25" customHeight="1" x14ac:dyDescent="0.3">
      <c r="A80" s="6">
        <v>44290</v>
      </c>
      <c r="B80" s="7" t="s">
        <v>57</v>
      </c>
      <c r="C80" s="8">
        <v>9</v>
      </c>
      <c r="D80" s="8" t="s">
        <v>18</v>
      </c>
      <c r="E80" s="8" t="s">
        <v>20</v>
      </c>
      <c r="F80" s="9">
        <v>0</v>
      </c>
      <c r="G80" s="8" t="str">
        <f>VLOOKUP('Input Data'!$B80,'Master Data'!$A$2:$F$46,2,0)</f>
        <v>Product09</v>
      </c>
      <c r="H80" s="8" t="str">
        <f>VLOOKUP('Input Data'!$B80,'Master Data'!$A$2:$F$46,3,0)</f>
        <v>Category01</v>
      </c>
      <c r="I80" s="8" t="str">
        <f>VLOOKUP('Input Data'!$B80,'Master Data'!$A$2:$F$46,4,0)</f>
        <v>No.</v>
      </c>
      <c r="J80" s="8">
        <f>VLOOKUP('Input Data'!$B80,'Master Data'!$A$2:$F$46,5,0)</f>
        <v>6</v>
      </c>
      <c r="K80" s="8">
        <f>VLOOKUP('Input Data'!$B80,'Master Data'!$A$2:$F$46,6,0)</f>
        <v>7.8599999999999994</v>
      </c>
      <c r="L80" s="8">
        <f>'Input Data'!$C80*'Input Data'!$J80</f>
        <v>54</v>
      </c>
      <c r="M80" s="8">
        <f>'Input Data'!$C80*'Input Data'!$K80*(1-'Input Data'!$F80)</f>
        <v>70.739999999999995</v>
      </c>
      <c r="N80" s="8">
        <v>4</v>
      </c>
      <c r="O80" s="8" t="str">
        <f>TEXT('Input Data'!$A80,"MMM")</f>
        <v>Apr</v>
      </c>
      <c r="P80" s="8" t="str">
        <f>TEXT('Input Data'!$A80,"YYYY")</f>
        <v>2021</v>
      </c>
    </row>
    <row r="81" spans="1:16" ht="14.25" customHeight="1" x14ac:dyDescent="0.3">
      <c r="A81" s="6">
        <v>44291</v>
      </c>
      <c r="B81" s="7" t="s">
        <v>25</v>
      </c>
      <c r="C81" s="8">
        <v>15</v>
      </c>
      <c r="D81" s="8" t="s">
        <v>18</v>
      </c>
      <c r="E81" s="8" t="s">
        <v>18</v>
      </c>
      <c r="F81" s="9">
        <v>0</v>
      </c>
      <c r="G81" s="8" t="str">
        <f>VLOOKUP('Input Data'!$B81,'Master Data'!$A$2:$F$46,2,0)</f>
        <v>Product31</v>
      </c>
      <c r="H81" s="8" t="str">
        <f>VLOOKUP('Input Data'!$B81,'Master Data'!$A$2:$F$46,3,0)</f>
        <v>Category04</v>
      </c>
      <c r="I81" s="8" t="str">
        <f>VLOOKUP('Input Data'!$B81,'Master Data'!$A$2:$F$46,4,0)</f>
        <v>Kg</v>
      </c>
      <c r="J81" s="8">
        <f>VLOOKUP('Input Data'!$B81,'Master Data'!$A$2:$F$46,5,0)</f>
        <v>93</v>
      </c>
      <c r="K81" s="8">
        <f>VLOOKUP('Input Data'!$B81,'Master Data'!$A$2:$F$46,6,0)</f>
        <v>104.16</v>
      </c>
      <c r="L81" s="8">
        <f>'Input Data'!$C81*'Input Data'!$J81</f>
        <v>1395</v>
      </c>
      <c r="M81" s="8">
        <f>'Input Data'!$C81*'Input Data'!$K81*(1-'Input Data'!$F81)</f>
        <v>1562.3999999999999</v>
      </c>
      <c r="N81" s="8">
        <v>5</v>
      </c>
      <c r="O81" s="8" t="str">
        <f>TEXT('Input Data'!$A81,"MMM")</f>
        <v>Apr</v>
      </c>
      <c r="P81" s="8" t="str">
        <f>TEXT('Input Data'!$A81,"YYYY")</f>
        <v>2021</v>
      </c>
    </row>
    <row r="82" spans="1:16" ht="14.25" customHeight="1" x14ac:dyDescent="0.3">
      <c r="A82" s="6">
        <v>44295</v>
      </c>
      <c r="B82" s="7" t="s">
        <v>44</v>
      </c>
      <c r="C82" s="8">
        <v>3</v>
      </c>
      <c r="D82" s="8" t="s">
        <v>18</v>
      </c>
      <c r="E82" s="8" t="s">
        <v>18</v>
      </c>
      <c r="F82" s="9">
        <v>0</v>
      </c>
      <c r="G82" s="8" t="str">
        <f>VLOOKUP('Input Data'!$B82,'Master Data'!$A$2:$F$46,2,0)</f>
        <v>Product05</v>
      </c>
      <c r="H82" s="8" t="str">
        <f>VLOOKUP('Input Data'!$B82,'Master Data'!$A$2:$F$46,3,0)</f>
        <v>Category01</v>
      </c>
      <c r="I82" s="8" t="str">
        <f>VLOOKUP('Input Data'!$B82,'Master Data'!$A$2:$F$46,4,0)</f>
        <v>Ft</v>
      </c>
      <c r="J82" s="8">
        <f>VLOOKUP('Input Data'!$B82,'Master Data'!$A$2:$F$46,5,0)</f>
        <v>133</v>
      </c>
      <c r="K82" s="8">
        <f>VLOOKUP('Input Data'!$B82,'Master Data'!$A$2:$F$46,6,0)</f>
        <v>155.61000000000001</v>
      </c>
      <c r="L82" s="8">
        <f>'Input Data'!$C82*'Input Data'!$J82</f>
        <v>399</v>
      </c>
      <c r="M82" s="8">
        <f>'Input Data'!$C82*'Input Data'!$K82*(1-'Input Data'!$F82)</f>
        <v>466.83000000000004</v>
      </c>
      <c r="N82" s="8">
        <v>9</v>
      </c>
      <c r="O82" s="8" t="str">
        <f>TEXT('Input Data'!$A82,"MMM")</f>
        <v>Apr</v>
      </c>
      <c r="P82" s="8" t="str">
        <f>TEXT('Input Data'!$A82,"YYYY")</f>
        <v>2021</v>
      </c>
    </row>
    <row r="83" spans="1:16" ht="14.25" customHeight="1" x14ac:dyDescent="0.3">
      <c r="A83" s="6">
        <v>44296</v>
      </c>
      <c r="B83" s="7" t="s">
        <v>42</v>
      </c>
      <c r="C83" s="8">
        <v>14</v>
      </c>
      <c r="D83" s="8" t="s">
        <v>22</v>
      </c>
      <c r="E83" s="8" t="s">
        <v>18</v>
      </c>
      <c r="F83" s="9">
        <v>0</v>
      </c>
      <c r="G83" s="8" t="str">
        <f>VLOOKUP('Input Data'!$B83,'Master Data'!$A$2:$F$46,2,0)</f>
        <v>Product22</v>
      </c>
      <c r="H83" s="8" t="str">
        <f>VLOOKUP('Input Data'!$B83,'Master Data'!$A$2:$F$46,3,0)</f>
        <v>Category03</v>
      </c>
      <c r="I83" s="8" t="str">
        <f>VLOOKUP('Input Data'!$B83,'Master Data'!$A$2:$F$46,4,0)</f>
        <v>Ft</v>
      </c>
      <c r="J83" s="8">
        <f>VLOOKUP('Input Data'!$B83,'Master Data'!$A$2:$F$46,5,0)</f>
        <v>121</v>
      </c>
      <c r="K83" s="8">
        <f>VLOOKUP('Input Data'!$B83,'Master Data'!$A$2:$F$46,6,0)</f>
        <v>141.57</v>
      </c>
      <c r="L83" s="8">
        <f>'Input Data'!$C83*'Input Data'!$J83</f>
        <v>1694</v>
      </c>
      <c r="M83" s="8">
        <f>'Input Data'!$C83*'Input Data'!$K83*(1-'Input Data'!$F83)</f>
        <v>1981.98</v>
      </c>
      <c r="N83" s="8">
        <v>10</v>
      </c>
      <c r="O83" s="8" t="str">
        <f>TEXT('Input Data'!$A83,"MMM")</f>
        <v>Apr</v>
      </c>
      <c r="P83" s="8" t="str">
        <f>TEXT('Input Data'!$A83,"YYYY")</f>
        <v>2021</v>
      </c>
    </row>
    <row r="84" spans="1:16" ht="14.25" customHeight="1" x14ac:dyDescent="0.3">
      <c r="A84" s="6">
        <v>44298</v>
      </c>
      <c r="B84" s="7" t="s">
        <v>28</v>
      </c>
      <c r="C84" s="8">
        <v>3</v>
      </c>
      <c r="D84" s="8" t="s">
        <v>22</v>
      </c>
      <c r="E84" s="8" t="s">
        <v>20</v>
      </c>
      <c r="F84" s="9">
        <v>0</v>
      </c>
      <c r="G84" s="8" t="str">
        <f>VLOOKUP('Input Data'!$B84,'Master Data'!$A$2:$F$46,2,0)</f>
        <v>Product37</v>
      </c>
      <c r="H84" s="8" t="str">
        <f>VLOOKUP('Input Data'!$B84,'Master Data'!$A$2:$F$46,3,0)</f>
        <v>Category05</v>
      </c>
      <c r="I84" s="8" t="str">
        <f>VLOOKUP('Input Data'!$B84,'Master Data'!$A$2:$F$46,4,0)</f>
        <v>Kg</v>
      </c>
      <c r="J84" s="8">
        <f>VLOOKUP('Input Data'!$B84,'Master Data'!$A$2:$F$46,5,0)</f>
        <v>67</v>
      </c>
      <c r="K84" s="8">
        <f>VLOOKUP('Input Data'!$B84,'Master Data'!$A$2:$F$46,6,0)</f>
        <v>85.76</v>
      </c>
      <c r="L84" s="8">
        <f>'Input Data'!$C84*'Input Data'!$J84</f>
        <v>201</v>
      </c>
      <c r="M84" s="8">
        <f>'Input Data'!$C84*'Input Data'!$K84*(1-'Input Data'!$F84)</f>
        <v>257.28000000000003</v>
      </c>
      <c r="N84" s="8">
        <v>12</v>
      </c>
      <c r="O84" s="8" t="str">
        <f>TEXT('Input Data'!$A84,"MMM")</f>
        <v>Apr</v>
      </c>
      <c r="P84" s="8" t="str">
        <f>TEXT('Input Data'!$A84,"YYYY")</f>
        <v>2021</v>
      </c>
    </row>
    <row r="85" spans="1:16" ht="14.25" customHeight="1" x14ac:dyDescent="0.3">
      <c r="A85" s="6">
        <v>44298</v>
      </c>
      <c r="B85" s="7" t="s">
        <v>39</v>
      </c>
      <c r="C85" s="8">
        <v>4</v>
      </c>
      <c r="D85" s="8" t="s">
        <v>22</v>
      </c>
      <c r="E85" s="8" t="s">
        <v>18</v>
      </c>
      <c r="F85" s="9">
        <v>0</v>
      </c>
      <c r="G85" s="8" t="str">
        <f>VLOOKUP('Input Data'!$B85,'Master Data'!$A$2:$F$46,2,0)</f>
        <v>Product29</v>
      </c>
      <c r="H85" s="8" t="str">
        <f>VLOOKUP('Input Data'!$B85,'Master Data'!$A$2:$F$46,3,0)</f>
        <v>Category04</v>
      </c>
      <c r="I85" s="8" t="str">
        <f>VLOOKUP('Input Data'!$B85,'Master Data'!$A$2:$F$46,4,0)</f>
        <v>Lt</v>
      </c>
      <c r="J85" s="8">
        <f>VLOOKUP('Input Data'!$B85,'Master Data'!$A$2:$F$46,5,0)</f>
        <v>47</v>
      </c>
      <c r="K85" s="8">
        <f>VLOOKUP('Input Data'!$B85,'Master Data'!$A$2:$F$46,6,0)</f>
        <v>53.11</v>
      </c>
      <c r="L85" s="8">
        <f>'Input Data'!$C85*'Input Data'!$J85</f>
        <v>188</v>
      </c>
      <c r="M85" s="8">
        <f>'Input Data'!$C85*'Input Data'!$K85*(1-'Input Data'!$F85)</f>
        <v>212.44</v>
      </c>
      <c r="N85" s="8">
        <v>12</v>
      </c>
      <c r="O85" s="8" t="str">
        <f>TEXT('Input Data'!$A85,"MMM")</f>
        <v>Apr</v>
      </c>
      <c r="P85" s="8" t="str">
        <f>TEXT('Input Data'!$A85,"YYYY")</f>
        <v>2021</v>
      </c>
    </row>
    <row r="86" spans="1:16" ht="14.25" customHeight="1" x14ac:dyDescent="0.3">
      <c r="A86" s="6">
        <v>44298</v>
      </c>
      <c r="B86" s="7" t="s">
        <v>46</v>
      </c>
      <c r="C86" s="8">
        <v>9</v>
      </c>
      <c r="D86" s="8" t="s">
        <v>22</v>
      </c>
      <c r="E86" s="8" t="s">
        <v>18</v>
      </c>
      <c r="F86" s="9">
        <v>0</v>
      </c>
      <c r="G86" s="8" t="str">
        <f>VLOOKUP('Input Data'!$B86,'Master Data'!$A$2:$F$46,2,0)</f>
        <v>Product27</v>
      </c>
      <c r="H86" s="8" t="str">
        <f>VLOOKUP('Input Data'!$B86,'Master Data'!$A$2:$F$46,3,0)</f>
        <v>Category04</v>
      </c>
      <c r="I86" s="8" t="str">
        <f>VLOOKUP('Input Data'!$B86,'Master Data'!$A$2:$F$46,4,0)</f>
        <v>Lt</v>
      </c>
      <c r="J86" s="8">
        <f>VLOOKUP('Input Data'!$B86,'Master Data'!$A$2:$F$46,5,0)</f>
        <v>48</v>
      </c>
      <c r="K86" s="8">
        <f>VLOOKUP('Input Data'!$B86,'Master Data'!$A$2:$F$46,6,0)</f>
        <v>57.120000000000005</v>
      </c>
      <c r="L86" s="8">
        <f>'Input Data'!$C86*'Input Data'!$J86</f>
        <v>432</v>
      </c>
      <c r="M86" s="8">
        <f>'Input Data'!$C86*'Input Data'!$K86*(1-'Input Data'!$F86)</f>
        <v>514.08000000000004</v>
      </c>
      <c r="N86" s="8">
        <v>12</v>
      </c>
      <c r="O86" s="8" t="str">
        <f>TEXT('Input Data'!$A86,"MMM")</f>
        <v>Apr</v>
      </c>
      <c r="P86" s="8" t="str">
        <f>TEXT('Input Data'!$A86,"YYYY")</f>
        <v>2021</v>
      </c>
    </row>
    <row r="87" spans="1:16" ht="14.25" customHeight="1" x14ac:dyDescent="0.3">
      <c r="A87" s="6">
        <v>44298</v>
      </c>
      <c r="B87" s="7" t="s">
        <v>58</v>
      </c>
      <c r="C87" s="8">
        <v>13</v>
      </c>
      <c r="D87" s="8" t="s">
        <v>22</v>
      </c>
      <c r="E87" s="8" t="s">
        <v>20</v>
      </c>
      <c r="F87" s="9">
        <v>0</v>
      </c>
      <c r="G87" s="8" t="str">
        <f>VLOOKUP('Input Data'!$B87,'Master Data'!$A$2:$F$46,2,0)</f>
        <v>Product33</v>
      </c>
      <c r="H87" s="8" t="str">
        <f>VLOOKUP('Input Data'!$B87,'Master Data'!$A$2:$F$46,3,0)</f>
        <v>Category04</v>
      </c>
      <c r="I87" s="8" t="str">
        <f>VLOOKUP('Input Data'!$B87,'Master Data'!$A$2:$F$46,4,0)</f>
        <v>Kg</v>
      </c>
      <c r="J87" s="8">
        <f>VLOOKUP('Input Data'!$B87,'Master Data'!$A$2:$F$46,5,0)</f>
        <v>95</v>
      </c>
      <c r="K87" s="8">
        <f>VLOOKUP('Input Data'!$B87,'Master Data'!$A$2:$F$46,6,0)</f>
        <v>119.7</v>
      </c>
      <c r="L87" s="8">
        <f>'Input Data'!$C87*'Input Data'!$J87</f>
        <v>1235</v>
      </c>
      <c r="M87" s="8">
        <f>'Input Data'!$C87*'Input Data'!$K87*(1-'Input Data'!$F87)</f>
        <v>1556.1000000000001</v>
      </c>
      <c r="N87" s="8">
        <v>12</v>
      </c>
      <c r="O87" s="8" t="str">
        <f>TEXT('Input Data'!$A87,"MMM")</f>
        <v>Apr</v>
      </c>
      <c r="P87" s="8" t="str">
        <f>TEXT('Input Data'!$A87,"YYYY")</f>
        <v>2021</v>
      </c>
    </row>
    <row r="88" spans="1:16" ht="14.25" customHeight="1" x14ac:dyDescent="0.3">
      <c r="A88" s="6">
        <v>44301</v>
      </c>
      <c r="B88" s="7" t="s">
        <v>59</v>
      </c>
      <c r="C88" s="8">
        <v>3</v>
      </c>
      <c r="D88" s="8" t="s">
        <v>22</v>
      </c>
      <c r="E88" s="8" t="s">
        <v>18</v>
      </c>
      <c r="F88" s="9">
        <v>0</v>
      </c>
      <c r="G88" s="8" t="str">
        <f>VLOOKUP('Input Data'!$B88,'Master Data'!$A$2:$F$46,2,0)</f>
        <v>Product17</v>
      </c>
      <c r="H88" s="8" t="str">
        <f>VLOOKUP('Input Data'!$B88,'Master Data'!$A$2:$F$46,3,0)</f>
        <v>Category02</v>
      </c>
      <c r="I88" s="8" t="str">
        <f>VLOOKUP('Input Data'!$B88,'Master Data'!$A$2:$F$46,4,0)</f>
        <v>Ft</v>
      </c>
      <c r="J88" s="8">
        <f>VLOOKUP('Input Data'!$B88,'Master Data'!$A$2:$F$46,5,0)</f>
        <v>134</v>
      </c>
      <c r="K88" s="8">
        <f>VLOOKUP('Input Data'!$B88,'Master Data'!$A$2:$F$46,6,0)</f>
        <v>156.78</v>
      </c>
      <c r="L88" s="8">
        <f>'Input Data'!$C88*'Input Data'!$J88</f>
        <v>402</v>
      </c>
      <c r="M88" s="8">
        <f>'Input Data'!$C88*'Input Data'!$K88*(1-'Input Data'!$F88)</f>
        <v>470.34000000000003</v>
      </c>
      <c r="N88" s="8">
        <v>15</v>
      </c>
      <c r="O88" s="8" t="str">
        <f>TEXT('Input Data'!$A88,"MMM")</f>
        <v>Apr</v>
      </c>
      <c r="P88" s="8" t="str">
        <f>TEXT('Input Data'!$A88,"YYYY")</f>
        <v>2021</v>
      </c>
    </row>
    <row r="89" spans="1:16" ht="14.25" customHeight="1" x14ac:dyDescent="0.3">
      <c r="A89" s="6">
        <v>44302</v>
      </c>
      <c r="B89" s="7" t="s">
        <v>50</v>
      </c>
      <c r="C89" s="8">
        <v>15</v>
      </c>
      <c r="D89" s="8" t="s">
        <v>22</v>
      </c>
      <c r="E89" s="8" t="s">
        <v>20</v>
      </c>
      <c r="F89" s="9">
        <v>0</v>
      </c>
      <c r="G89" s="8" t="str">
        <f>VLOOKUP('Input Data'!$B89,'Master Data'!$A$2:$F$46,2,0)</f>
        <v>Product18</v>
      </c>
      <c r="H89" s="8" t="str">
        <f>VLOOKUP('Input Data'!$B89,'Master Data'!$A$2:$F$46,3,0)</f>
        <v>Category02</v>
      </c>
      <c r="I89" s="8" t="str">
        <f>VLOOKUP('Input Data'!$B89,'Master Data'!$A$2:$F$46,4,0)</f>
        <v>No.</v>
      </c>
      <c r="J89" s="8">
        <f>VLOOKUP('Input Data'!$B89,'Master Data'!$A$2:$F$46,5,0)</f>
        <v>37</v>
      </c>
      <c r="K89" s="8">
        <f>VLOOKUP('Input Data'!$B89,'Master Data'!$A$2:$F$46,6,0)</f>
        <v>49.21</v>
      </c>
      <c r="L89" s="8">
        <f>'Input Data'!$C89*'Input Data'!$J89</f>
        <v>555</v>
      </c>
      <c r="M89" s="8">
        <f>'Input Data'!$C89*'Input Data'!$K89*(1-'Input Data'!$F89)</f>
        <v>738.15</v>
      </c>
      <c r="N89" s="8">
        <v>16</v>
      </c>
      <c r="O89" s="8" t="str">
        <f>TEXT('Input Data'!$A89,"MMM")</f>
        <v>Apr</v>
      </c>
      <c r="P89" s="8" t="str">
        <f>TEXT('Input Data'!$A89,"YYYY")</f>
        <v>2021</v>
      </c>
    </row>
    <row r="90" spans="1:16" ht="14.25" customHeight="1" x14ac:dyDescent="0.3">
      <c r="A90" s="6">
        <v>44304</v>
      </c>
      <c r="B90" s="7" t="s">
        <v>19</v>
      </c>
      <c r="C90" s="8">
        <v>9</v>
      </c>
      <c r="D90" s="8" t="s">
        <v>17</v>
      </c>
      <c r="E90" s="8" t="s">
        <v>18</v>
      </c>
      <c r="F90" s="9">
        <v>0</v>
      </c>
      <c r="G90" s="8" t="str">
        <f>VLOOKUP('Input Data'!$B90,'Master Data'!$A$2:$F$46,2,0)</f>
        <v>Product38</v>
      </c>
      <c r="H90" s="8" t="str">
        <f>VLOOKUP('Input Data'!$B90,'Master Data'!$A$2:$F$46,3,0)</f>
        <v>Category05</v>
      </c>
      <c r="I90" s="8" t="str">
        <f>VLOOKUP('Input Data'!$B90,'Master Data'!$A$2:$F$46,4,0)</f>
        <v>Kg</v>
      </c>
      <c r="J90" s="8">
        <f>VLOOKUP('Input Data'!$B90,'Master Data'!$A$2:$F$46,5,0)</f>
        <v>72</v>
      </c>
      <c r="K90" s="8">
        <f>VLOOKUP('Input Data'!$B90,'Master Data'!$A$2:$F$46,6,0)</f>
        <v>79.92</v>
      </c>
      <c r="L90" s="8">
        <f>'Input Data'!$C90*'Input Data'!$J90</f>
        <v>648</v>
      </c>
      <c r="M90" s="8">
        <f>'Input Data'!$C90*'Input Data'!$K90*(1-'Input Data'!$F90)</f>
        <v>719.28</v>
      </c>
      <c r="N90" s="8">
        <v>18</v>
      </c>
      <c r="O90" s="8" t="str">
        <f>TEXT('Input Data'!$A90,"MMM")</f>
        <v>Apr</v>
      </c>
      <c r="P90" s="8" t="str">
        <f>TEXT('Input Data'!$A90,"YYYY")</f>
        <v>2021</v>
      </c>
    </row>
    <row r="91" spans="1:16" ht="14.25" customHeight="1" x14ac:dyDescent="0.3">
      <c r="A91" s="6">
        <v>44304</v>
      </c>
      <c r="B91" s="7" t="s">
        <v>60</v>
      </c>
      <c r="C91" s="8">
        <v>13</v>
      </c>
      <c r="D91" s="8" t="s">
        <v>22</v>
      </c>
      <c r="E91" s="8" t="s">
        <v>20</v>
      </c>
      <c r="F91" s="9">
        <v>0</v>
      </c>
      <c r="G91" s="8" t="str">
        <f>VLOOKUP('Input Data'!$B91,'Master Data'!$A$2:$F$46,2,0)</f>
        <v>Product19</v>
      </c>
      <c r="H91" s="8" t="str">
        <f>VLOOKUP('Input Data'!$B91,'Master Data'!$A$2:$F$46,3,0)</f>
        <v>Category02</v>
      </c>
      <c r="I91" s="8" t="str">
        <f>VLOOKUP('Input Data'!$B91,'Master Data'!$A$2:$F$46,4,0)</f>
        <v>Ft</v>
      </c>
      <c r="J91" s="8">
        <f>VLOOKUP('Input Data'!$B91,'Master Data'!$A$2:$F$46,5,0)</f>
        <v>150</v>
      </c>
      <c r="K91" s="8">
        <f>VLOOKUP('Input Data'!$B91,'Master Data'!$A$2:$F$46,6,0)</f>
        <v>210</v>
      </c>
      <c r="L91" s="8">
        <f>'Input Data'!$C91*'Input Data'!$J91</f>
        <v>1950</v>
      </c>
      <c r="M91" s="8">
        <f>'Input Data'!$C91*'Input Data'!$K91*(1-'Input Data'!$F91)</f>
        <v>2730</v>
      </c>
      <c r="N91" s="8">
        <v>18</v>
      </c>
      <c r="O91" s="8" t="str">
        <f>TEXT('Input Data'!$A91,"MMM")</f>
        <v>Apr</v>
      </c>
      <c r="P91" s="8" t="str">
        <f>TEXT('Input Data'!$A91,"YYYY")</f>
        <v>2021</v>
      </c>
    </row>
    <row r="92" spans="1:16" ht="14.25" customHeight="1" x14ac:dyDescent="0.3">
      <c r="A92" s="6">
        <v>44309</v>
      </c>
      <c r="B92" s="7" t="s">
        <v>30</v>
      </c>
      <c r="C92" s="8">
        <v>6</v>
      </c>
      <c r="D92" s="8" t="s">
        <v>22</v>
      </c>
      <c r="E92" s="8" t="s">
        <v>18</v>
      </c>
      <c r="F92" s="9">
        <v>0</v>
      </c>
      <c r="G92" s="8" t="str">
        <f>VLOOKUP('Input Data'!$B92,'Master Data'!$A$2:$F$46,2,0)</f>
        <v>Product42</v>
      </c>
      <c r="H92" s="8" t="str">
        <f>VLOOKUP('Input Data'!$B92,'Master Data'!$A$2:$F$46,3,0)</f>
        <v>Category05</v>
      </c>
      <c r="I92" s="8" t="str">
        <f>VLOOKUP('Input Data'!$B92,'Master Data'!$A$2:$F$46,4,0)</f>
        <v>Ft</v>
      </c>
      <c r="J92" s="8">
        <f>VLOOKUP('Input Data'!$B92,'Master Data'!$A$2:$F$46,5,0)</f>
        <v>120</v>
      </c>
      <c r="K92" s="8">
        <f>VLOOKUP('Input Data'!$B92,'Master Data'!$A$2:$F$46,6,0)</f>
        <v>162</v>
      </c>
      <c r="L92" s="8">
        <f>'Input Data'!$C92*'Input Data'!$J92</f>
        <v>720</v>
      </c>
      <c r="M92" s="8">
        <f>'Input Data'!$C92*'Input Data'!$K92*(1-'Input Data'!$F92)</f>
        <v>972</v>
      </c>
      <c r="N92" s="8">
        <v>23</v>
      </c>
      <c r="O92" s="8" t="str">
        <f>TEXT('Input Data'!$A92,"MMM")</f>
        <v>Apr</v>
      </c>
      <c r="P92" s="8" t="str">
        <f>TEXT('Input Data'!$A92,"YYYY")</f>
        <v>2021</v>
      </c>
    </row>
    <row r="93" spans="1:16" ht="14.25" customHeight="1" x14ac:dyDescent="0.3">
      <c r="A93" s="6">
        <v>44309</v>
      </c>
      <c r="B93" s="7" t="s">
        <v>53</v>
      </c>
      <c r="C93" s="8">
        <v>10</v>
      </c>
      <c r="D93" s="8" t="s">
        <v>22</v>
      </c>
      <c r="E93" s="8" t="s">
        <v>18</v>
      </c>
      <c r="F93" s="9">
        <v>0</v>
      </c>
      <c r="G93" s="8" t="str">
        <f>VLOOKUP('Input Data'!$B93,'Master Data'!$A$2:$F$46,2,0)</f>
        <v>Product28</v>
      </c>
      <c r="H93" s="8" t="str">
        <f>VLOOKUP('Input Data'!$B93,'Master Data'!$A$2:$F$46,3,0)</f>
        <v>Category04</v>
      </c>
      <c r="I93" s="8" t="str">
        <f>VLOOKUP('Input Data'!$B93,'Master Data'!$A$2:$F$46,4,0)</f>
        <v>No.</v>
      </c>
      <c r="J93" s="8">
        <f>VLOOKUP('Input Data'!$B93,'Master Data'!$A$2:$F$46,5,0)</f>
        <v>37</v>
      </c>
      <c r="K93" s="8">
        <f>VLOOKUP('Input Data'!$B93,'Master Data'!$A$2:$F$46,6,0)</f>
        <v>41.81</v>
      </c>
      <c r="L93" s="8">
        <f>'Input Data'!$C93*'Input Data'!$J93</f>
        <v>370</v>
      </c>
      <c r="M93" s="8">
        <f>'Input Data'!$C93*'Input Data'!$K93*(1-'Input Data'!$F93)</f>
        <v>418.1</v>
      </c>
      <c r="N93" s="8">
        <v>23</v>
      </c>
      <c r="O93" s="8" t="str">
        <f>TEXT('Input Data'!$A93,"MMM")</f>
        <v>Apr</v>
      </c>
      <c r="P93" s="8" t="str">
        <f>TEXT('Input Data'!$A93,"YYYY")</f>
        <v>2021</v>
      </c>
    </row>
    <row r="94" spans="1:16" ht="14.25" customHeight="1" x14ac:dyDescent="0.3">
      <c r="A94" s="6">
        <v>44310</v>
      </c>
      <c r="B94" s="7" t="s">
        <v>48</v>
      </c>
      <c r="C94" s="8">
        <v>2</v>
      </c>
      <c r="D94" s="8" t="s">
        <v>18</v>
      </c>
      <c r="E94" s="8" t="s">
        <v>18</v>
      </c>
      <c r="F94" s="9">
        <v>0</v>
      </c>
      <c r="G94" s="8" t="str">
        <f>VLOOKUP('Input Data'!$B94,'Master Data'!$A$2:$F$46,2,0)</f>
        <v>Product30</v>
      </c>
      <c r="H94" s="8" t="str">
        <f>VLOOKUP('Input Data'!$B94,'Master Data'!$A$2:$F$46,3,0)</f>
        <v>Category04</v>
      </c>
      <c r="I94" s="8" t="str">
        <f>VLOOKUP('Input Data'!$B94,'Master Data'!$A$2:$F$46,4,0)</f>
        <v>Ft</v>
      </c>
      <c r="J94" s="8">
        <f>VLOOKUP('Input Data'!$B94,'Master Data'!$A$2:$F$46,5,0)</f>
        <v>148</v>
      </c>
      <c r="K94" s="8">
        <f>VLOOKUP('Input Data'!$B94,'Master Data'!$A$2:$F$46,6,0)</f>
        <v>201.28</v>
      </c>
      <c r="L94" s="8">
        <f>'Input Data'!$C94*'Input Data'!$J94</f>
        <v>296</v>
      </c>
      <c r="M94" s="8">
        <f>'Input Data'!$C94*'Input Data'!$K94*(1-'Input Data'!$F94)</f>
        <v>402.56</v>
      </c>
      <c r="N94" s="8">
        <v>24</v>
      </c>
      <c r="O94" s="8" t="str">
        <f>TEXT('Input Data'!$A94,"MMM")</f>
        <v>Apr</v>
      </c>
      <c r="P94" s="8" t="str">
        <f>TEXT('Input Data'!$A94,"YYYY")</f>
        <v>2021</v>
      </c>
    </row>
    <row r="95" spans="1:16" ht="14.25" customHeight="1" x14ac:dyDescent="0.3">
      <c r="A95" s="6">
        <v>44312</v>
      </c>
      <c r="B95" s="7" t="s">
        <v>28</v>
      </c>
      <c r="C95" s="8">
        <v>3</v>
      </c>
      <c r="D95" s="8" t="s">
        <v>22</v>
      </c>
      <c r="E95" s="8" t="s">
        <v>18</v>
      </c>
      <c r="F95" s="9">
        <v>0</v>
      </c>
      <c r="G95" s="8" t="str">
        <f>VLOOKUP('Input Data'!$B95,'Master Data'!$A$2:$F$46,2,0)</f>
        <v>Product37</v>
      </c>
      <c r="H95" s="8" t="str">
        <f>VLOOKUP('Input Data'!$B95,'Master Data'!$A$2:$F$46,3,0)</f>
        <v>Category05</v>
      </c>
      <c r="I95" s="8" t="str">
        <f>VLOOKUP('Input Data'!$B95,'Master Data'!$A$2:$F$46,4,0)</f>
        <v>Kg</v>
      </c>
      <c r="J95" s="8">
        <f>VLOOKUP('Input Data'!$B95,'Master Data'!$A$2:$F$46,5,0)</f>
        <v>67</v>
      </c>
      <c r="K95" s="8">
        <f>VLOOKUP('Input Data'!$B95,'Master Data'!$A$2:$F$46,6,0)</f>
        <v>85.76</v>
      </c>
      <c r="L95" s="8">
        <f>'Input Data'!$C95*'Input Data'!$J95</f>
        <v>201</v>
      </c>
      <c r="M95" s="8">
        <f>'Input Data'!$C95*'Input Data'!$K95*(1-'Input Data'!$F95)</f>
        <v>257.28000000000003</v>
      </c>
      <c r="N95" s="8">
        <v>26</v>
      </c>
      <c r="O95" s="8" t="str">
        <f>TEXT('Input Data'!$A95,"MMM")</f>
        <v>Apr</v>
      </c>
      <c r="P95" s="8" t="str">
        <f>TEXT('Input Data'!$A95,"YYYY")</f>
        <v>2021</v>
      </c>
    </row>
    <row r="96" spans="1:16" ht="14.25" customHeight="1" x14ac:dyDescent="0.3">
      <c r="A96" s="6">
        <v>44315</v>
      </c>
      <c r="B96" s="7" t="s">
        <v>48</v>
      </c>
      <c r="C96" s="8">
        <v>7</v>
      </c>
      <c r="D96" s="8" t="s">
        <v>22</v>
      </c>
      <c r="E96" s="8" t="s">
        <v>18</v>
      </c>
      <c r="F96" s="9">
        <v>0</v>
      </c>
      <c r="G96" s="8" t="str">
        <f>VLOOKUP('Input Data'!$B96,'Master Data'!$A$2:$F$46,2,0)</f>
        <v>Product30</v>
      </c>
      <c r="H96" s="8" t="str">
        <f>VLOOKUP('Input Data'!$B96,'Master Data'!$A$2:$F$46,3,0)</f>
        <v>Category04</v>
      </c>
      <c r="I96" s="8" t="str">
        <f>VLOOKUP('Input Data'!$B96,'Master Data'!$A$2:$F$46,4,0)</f>
        <v>Ft</v>
      </c>
      <c r="J96" s="8">
        <f>VLOOKUP('Input Data'!$B96,'Master Data'!$A$2:$F$46,5,0)</f>
        <v>148</v>
      </c>
      <c r="K96" s="8">
        <f>VLOOKUP('Input Data'!$B96,'Master Data'!$A$2:$F$46,6,0)</f>
        <v>201.28</v>
      </c>
      <c r="L96" s="8">
        <f>'Input Data'!$C96*'Input Data'!$J96</f>
        <v>1036</v>
      </c>
      <c r="M96" s="8">
        <f>'Input Data'!$C96*'Input Data'!$K96*(1-'Input Data'!$F96)</f>
        <v>1408.96</v>
      </c>
      <c r="N96" s="8">
        <v>29</v>
      </c>
      <c r="O96" s="8" t="str">
        <f>TEXT('Input Data'!$A96,"MMM")</f>
        <v>Apr</v>
      </c>
      <c r="P96" s="8" t="str">
        <f>TEXT('Input Data'!$A96,"YYYY")</f>
        <v>2021</v>
      </c>
    </row>
    <row r="97" spans="1:16" ht="14.25" customHeight="1" x14ac:dyDescent="0.3">
      <c r="A97" s="6">
        <v>44316</v>
      </c>
      <c r="B97" s="7" t="s">
        <v>39</v>
      </c>
      <c r="C97" s="8">
        <v>1</v>
      </c>
      <c r="D97" s="8" t="s">
        <v>22</v>
      </c>
      <c r="E97" s="8" t="s">
        <v>18</v>
      </c>
      <c r="F97" s="9">
        <v>0</v>
      </c>
      <c r="G97" s="8" t="str">
        <f>VLOOKUP('Input Data'!$B97,'Master Data'!$A$2:$F$46,2,0)</f>
        <v>Product29</v>
      </c>
      <c r="H97" s="8" t="str">
        <f>VLOOKUP('Input Data'!$B97,'Master Data'!$A$2:$F$46,3,0)</f>
        <v>Category04</v>
      </c>
      <c r="I97" s="8" t="str">
        <f>VLOOKUP('Input Data'!$B97,'Master Data'!$A$2:$F$46,4,0)</f>
        <v>Lt</v>
      </c>
      <c r="J97" s="8">
        <f>VLOOKUP('Input Data'!$B97,'Master Data'!$A$2:$F$46,5,0)</f>
        <v>47</v>
      </c>
      <c r="K97" s="8">
        <f>VLOOKUP('Input Data'!$B97,'Master Data'!$A$2:$F$46,6,0)</f>
        <v>53.11</v>
      </c>
      <c r="L97" s="8">
        <f>'Input Data'!$C97*'Input Data'!$J97</f>
        <v>47</v>
      </c>
      <c r="M97" s="8">
        <f>'Input Data'!$C97*'Input Data'!$K97*(1-'Input Data'!$F97)</f>
        <v>53.11</v>
      </c>
      <c r="N97" s="8">
        <v>30</v>
      </c>
      <c r="O97" s="8" t="str">
        <f>TEXT('Input Data'!$A97,"MMM")</f>
        <v>Apr</v>
      </c>
      <c r="P97" s="8" t="str">
        <f>TEXT('Input Data'!$A97,"YYYY")</f>
        <v>2021</v>
      </c>
    </row>
    <row r="98" spans="1:16" ht="14.25" customHeight="1" x14ac:dyDescent="0.3">
      <c r="A98" s="6">
        <v>44317</v>
      </c>
      <c r="B98" s="7" t="s">
        <v>50</v>
      </c>
      <c r="C98" s="8">
        <v>3</v>
      </c>
      <c r="D98" s="8" t="s">
        <v>18</v>
      </c>
      <c r="E98" s="8" t="s">
        <v>20</v>
      </c>
      <c r="F98" s="9">
        <v>0</v>
      </c>
      <c r="G98" s="8" t="str">
        <f>VLOOKUP('Input Data'!$B98,'Master Data'!$A$2:$F$46,2,0)</f>
        <v>Product18</v>
      </c>
      <c r="H98" s="8" t="str">
        <f>VLOOKUP('Input Data'!$B98,'Master Data'!$A$2:$F$46,3,0)</f>
        <v>Category02</v>
      </c>
      <c r="I98" s="8" t="str">
        <f>VLOOKUP('Input Data'!$B98,'Master Data'!$A$2:$F$46,4,0)</f>
        <v>No.</v>
      </c>
      <c r="J98" s="8">
        <f>VLOOKUP('Input Data'!$B98,'Master Data'!$A$2:$F$46,5,0)</f>
        <v>37</v>
      </c>
      <c r="K98" s="8">
        <f>VLOOKUP('Input Data'!$B98,'Master Data'!$A$2:$F$46,6,0)</f>
        <v>49.21</v>
      </c>
      <c r="L98" s="8">
        <f>'Input Data'!$C98*'Input Data'!$J98</f>
        <v>111</v>
      </c>
      <c r="M98" s="8">
        <f>'Input Data'!$C98*'Input Data'!$K98*(1-'Input Data'!$F98)</f>
        <v>147.63</v>
      </c>
      <c r="N98" s="8">
        <v>1</v>
      </c>
      <c r="O98" s="8" t="str">
        <f>TEXT('Input Data'!$A98,"MMM")</f>
        <v>May</v>
      </c>
      <c r="P98" s="8" t="str">
        <f>TEXT('Input Data'!$A98,"YYYY")</f>
        <v>2021</v>
      </c>
    </row>
    <row r="99" spans="1:16" ht="14.25" customHeight="1" x14ac:dyDescent="0.3">
      <c r="A99" s="6">
        <v>44317</v>
      </c>
      <c r="B99" s="7" t="s">
        <v>30</v>
      </c>
      <c r="C99" s="8">
        <v>1</v>
      </c>
      <c r="D99" s="8" t="s">
        <v>18</v>
      </c>
      <c r="E99" s="8" t="s">
        <v>20</v>
      </c>
      <c r="F99" s="9">
        <v>0</v>
      </c>
      <c r="G99" s="8" t="str">
        <f>VLOOKUP('Input Data'!$B99,'Master Data'!$A$2:$F$46,2,0)</f>
        <v>Product42</v>
      </c>
      <c r="H99" s="8" t="str">
        <f>VLOOKUP('Input Data'!$B99,'Master Data'!$A$2:$F$46,3,0)</f>
        <v>Category05</v>
      </c>
      <c r="I99" s="8" t="str">
        <f>VLOOKUP('Input Data'!$B99,'Master Data'!$A$2:$F$46,4,0)</f>
        <v>Ft</v>
      </c>
      <c r="J99" s="8">
        <f>VLOOKUP('Input Data'!$B99,'Master Data'!$A$2:$F$46,5,0)</f>
        <v>120</v>
      </c>
      <c r="K99" s="8">
        <f>VLOOKUP('Input Data'!$B99,'Master Data'!$A$2:$F$46,6,0)</f>
        <v>162</v>
      </c>
      <c r="L99" s="8">
        <f>'Input Data'!$C99*'Input Data'!$J99</f>
        <v>120</v>
      </c>
      <c r="M99" s="8">
        <f>'Input Data'!$C99*'Input Data'!$K99*(1-'Input Data'!$F99)</f>
        <v>162</v>
      </c>
      <c r="N99" s="8">
        <v>1</v>
      </c>
      <c r="O99" s="8" t="str">
        <f>TEXT('Input Data'!$A99,"MMM")</f>
        <v>May</v>
      </c>
      <c r="P99" s="8" t="str">
        <f>TEXT('Input Data'!$A99,"YYYY")</f>
        <v>2021</v>
      </c>
    </row>
    <row r="100" spans="1:16" ht="14.25" customHeight="1" x14ac:dyDescent="0.3">
      <c r="A100" s="6">
        <v>44319</v>
      </c>
      <c r="B100" s="7" t="s">
        <v>33</v>
      </c>
      <c r="C100" s="8">
        <v>3</v>
      </c>
      <c r="D100" s="8" t="s">
        <v>18</v>
      </c>
      <c r="E100" s="8" t="s">
        <v>18</v>
      </c>
      <c r="F100" s="9">
        <v>0</v>
      </c>
      <c r="G100" s="8" t="str">
        <f>VLOOKUP('Input Data'!$B100,'Master Data'!$A$2:$F$46,2,0)</f>
        <v>Product34</v>
      </c>
      <c r="H100" s="8" t="str">
        <f>VLOOKUP('Input Data'!$B100,'Master Data'!$A$2:$F$46,3,0)</f>
        <v>Category04</v>
      </c>
      <c r="I100" s="8" t="str">
        <f>VLOOKUP('Input Data'!$B100,'Master Data'!$A$2:$F$46,4,0)</f>
        <v>Lt</v>
      </c>
      <c r="J100" s="8">
        <f>VLOOKUP('Input Data'!$B100,'Master Data'!$A$2:$F$46,5,0)</f>
        <v>55</v>
      </c>
      <c r="K100" s="8">
        <f>VLOOKUP('Input Data'!$B100,'Master Data'!$A$2:$F$46,6,0)</f>
        <v>58.3</v>
      </c>
      <c r="L100" s="8">
        <f>'Input Data'!$C100*'Input Data'!$J100</f>
        <v>165</v>
      </c>
      <c r="M100" s="8">
        <f>'Input Data'!$C100*'Input Data'!$K100*(1-'Input Data'!$F100)</f>
        <v>174.89999999999998</v>
      </c>
      <c r="N100" s="8">
        <v>3</v>
      </c>
      <c r="O100" s="8" t="str">
        <f>TEXT('Input Data'!$A100,"MMM")</f>
        <v>May</v>
      </c>
      <c r="P100" s="8" t="str">
        <f>TEXT('Input Data'!$A100,"YYYY")</f>
        <v>2021</v>
      </c>
    </row>
    <row r="101" spans="1:16" ht="14.25" customHeight="1" x14ac:dyDescent="0.3">
      <c r="A101" s="6">
        <v>44320</v>
      </c>
      <c r="B101" s="7" t="s">
        <v>47</v>
      </c>
      <c r="C101" s="8">
        <v>13</v>
      </c>
      <c r="D101" s="8" t="s">
        <v>18</v>
      </c>
      <c r="E101" s="8" t="s">
        <v>18</v>
      </c>
      <c r="F101" s="9">
        <v>0</v>
      </c>
      <c r="G101" s="8" t="str">
        <f>VLOOKUP('Input Data'!$B101,'Master Data'!$A$2:$F$46,2,0)</f>
        <v>Product15</v>
      </c>
      <c r="H101" s="8" t="str">
        <f>VLOOKUP('Input Data'!$B101,'Master Data'!$A$2:$F$46,3,0)</f>
        <v>Category02</v>
      </c>
      <c r="I101" s="8" t="str">
        <f>VLOOKUP('Input Data'!$B101,'Master Data'!$A$2:$F$46,4,0)</f>
        <v>No.</v>
      </c>
      <c r="J101" s="8">
        <f>VLOOKUP('Input Data'!$B101,'Master Data'!$A$2:$F$46,5,0)</f>
        <v>12</v>
      </c>
      <c r="K101" s="8">
        <f>VLOOKUP('Input Data'!$B101,'Master Data'!$A$2:$F$46,6,0)</f>
        <v>15.719999999999999</v>
      </c>
      <c r="L101" s="8">
        <f>'Input Data'!$C101*'Input Data'!$J101</f>
        <v>156</v>
      </c>
      <c r="M101" s="8">
        <f>'Input Data'!$C101*'Input Data'!$K101*(1-'Input Data'!$F101)</f>
        <v>204.35999999999999</v>
      </c>
      <c r="N101" s="8">
        <v>4</v>
      </c>
      <c r="O101" s="8" t="str">
        <f>TEXT('Input Data'!$A101,"MMM")</f>
        <v>May</v>
      </c>
      <c r="P101" s="8" t="str">
        <f>TEXT('Input Data'!$A101,"YYYY")</f>
        <v>2021</v>
      </c>
    </row>
    <row r="102" spans="1:16" ht="14.25" customHeight="1" x14ac:dyDescent="0.3">
      <c r="A102" s="6">
        <v>44320</v>
      </c>
      <c r="B102" s="7" t="s">
        <v>29</v>
      </c>
      <c r="C102" s="8">
        <v>4</v>
      </c>
      <c r="D102" s="8" t="s">
        <v>22</v>
      </c>
      <c r="E102" s="8" t="s">
        <v>20</v>
      </c>
      <c r="F102" s="9">
        <v>0</v>
      </c>
      <c r="G102" s="8" t="str">
        <f>VLOOKUP('Input Data'!$B102,'Master Data'!$A$2:$F$46,2,0)</f>
        <v>Product14</v>
      </c>
      <c r="H102" s="8" t="str">
        <f>VLOOKUP('Input Data'!$B102,'Master Data'!$A$2:$F$46,3,0)</f>
        <v>Category02</v>
      </c>
      <c r="I102" s="8" t="str">
        <f>VLOOKUP('Input Data'!$B102,'Master Data'!$A$2:$F$46,4,0)</f>
        <v>Kg</v>
      </c>
      <c r="J102" s="8">
        <f>VLOOKUP('Input Data'!$B102,'Master Data'!$A$2:$F$46,5,0)</f>
        <v>112</v>
      </c>
      <c r="K102" s="8">
        <f>VLOOKUP('Input Data'!$B102,'Master Data'!$A$2:$F$46,6,0)</f>
        <v>146.72</v>
      </c>
      <c r="L102" s="8">
        <f>'Input Data'!$C102*'Input Data'!$J102</f>
        <v>448</v>
      </c>
      <c r="M102" s="8">
        <f>'Input Data'!$C102*'Input Data'!$K102*(1-'Input Data'!$F102)</f>
        <v>586.88</v>
      </c>
      <c r="N102" s="8">
        <v>4</v>
      </c>
      <c r="O102" s="8" t="str">
        <f>TEXT('Input Data'!$A102,"MMM")</f>
        <v>May</v>
      </c>
      <c r="P102" s="8" t="str">
        <f>TEXT('Input Data'!$A102,"YYYY")</f>
        <v>2021</v>
      </c>
    </row>
    <row r="103" spans="1:16" ht="14.25" customHeight="1" x14ac:dyDescent="0.3">
      <c r="A103" s="6">
        <v>44321</v>
      </c>
      <c r="B103" s="7" t="s">
        <v>57</v>
      </c>
      <c r="C103" s="8">
        <v>13</v>
      </c>
      <c r="D103" s="8" t="s">
        <v>22</v>
      </c>
      <c r="E103" s="8" t="s">
        <v>20</v>
      </c>
      <c r="F103" s="9">
        <v>0</v>
      </c>
      <c r="G103" s="8" t="str">
        <f>VLOOKUP('Input Data'!$B103,'Master Data'!$A$2:$F$46,2,0)</f>
        <v>Product09</v>
      </c>
      <c r="H103" s="8" t="str">
        <f>VLOOKUP('Input Data'!$B103,'Master Data'!$A$2:$F$46,3,0)</f>
        <v>Category01</v>
      </c>
      <c r="I103" s="8" t="str">
        <f>VLOOKUP('Input Data'!$B103,'Master Data'!$A$2:$F$46,4,0)</f>
        <v>No.</v>
      </c>
      <c r="J103" s="8">
        <f>VLOOKUP('Input Data'!$B103,'Master Data'!$A$2:$F$46,5,0)</f>
        <v>6</v>
      </c>
      <c r="K103" s="8">
        <f>VLOOKUP('Input Data'!$B103,'Master Data'!$A$2:$F$46,6,0)</f>
        <v>7.8599999999999994</v>
      </c>
      <c r="L103" s="8">
        <f>'Input Data'!$C103*'Input Data'!$J103</f>
        <v>78</v>
      </c>
      <c r="M103" s="8">
        <f>'Input Data'!$C103*'Input Data'!$K103*(1-'Input Data'!$F103)</f>
        <v>102.17999999999999</v>
      </c>
      <c r="N103" s="8">
        <v>5</v>
      </c>
      <c r="O103" s="8" t="str">
        <f>TEXT('Input Data'!$A103,"MMM")</f>
        <v>May</v>
      </c>
      <c r="P103" s="8" t="str">
        <f>TEXT('Input Data'!$A103,"YYYY")</f>
        <v>2021</v>
      </c>
    </row>
    <row r="104" spans="1:16" ht="14.25" customHeight="1" x14ac:dyDescent="0.3">
      <c r="A104" s="6">
        <v>44322</v>
      </c>
      <c r="B104" s="7" t="s">
        <v>45</v>
      </c>
      <c r="C104" s="8">
        <v>15</v>
      </c>
      <c r="D104" s="8" t="s">
        <v>22</v>
      </c>
      <c r="E104" s="8" t="s">
        <v>18</v>
      </c>
      <c r="F104" s="9">
        <v>0</v>
      </c>
      <c r="G104" s="8" t="str">
        <f>VLOOKUP('Input Data'!$B104,'Master Data'!$A$2:$F$46,2,0)</f>
        <v>Product08</v>
      </c>
      <c r="H104" s="8" t="str">
        <f>VLOOKUP('Input Data'!$B104,'Master Data'!$A$2:$F$46,3,0)</f>
        <v>Category01</v>
      </c>
      <c r="I104" s="8" t="str">
        <f>VLOOKUP('Input Data'!$B104,'Master Data'!$A$2:$F$46,4,0)</f>
        <v>Kg</v>
      </c>
      <c r="J104" s="8">
        <f>VLOOKUP('Input Data'!$B104,'Master Data'!$A$2:$F$46,5,0)</f>
        <v>83</v>
      </c>
      <c r="K104" s="8">
        <f>VLOOKUP('Input Data'!$B104,'Master Data'!$A$2:$F$46,6,0)</f>
        <v>94.62</v>
      </c>
      <c r="L104" s="8">
        <f>'Input Data'!$C104*'Input Data'!$J104</f>
        <v>1245</v>
      </c>
      <c r="M104" s="8">
        <f>'Input Data'!$C104*'Input Data'!$K104*(1-'Input Data'!$F104)</f>
        <v>1419.3000000000002</v>
      </c>
      <c r="N104" s="8">
        <v>6</v>
      </c>
      <c r="O104" s="8" t="str">
        <f>TEXT('Input Data'!$A104,"MMM")</f>
        <v>May</v>
      </c>
      <c r="P104" s="8" t="str">
        <f>TEXT('Input Data'!$A104,"YYYY")</f>
        <v>2021</v>
      </c>
    </row>
    <row r="105" spans="1:16" ht="14.25" customHeight="1" x14ac:dyDescent="0.3">
      <c r="A105" s="6">
        <v>44322</v>
      </c>
      <c r="B105" s="7" t="s">
        <v>57</v>
      </c>
      <c r="C105" s="8">
        <v>6</v>
      </c>
      <c r="D105" s="8" t="s">
        <v>18</v>
      </c>
      <c r="E105" s="8" t="s">
        <v>18</v>
      </c>
      <c r="F105" s="9">
        <v>0</v>
      </c>
      <c r="G105" s="8" t="str">
        <f>VLOOKUP('Input Data'!$B105,'Master Data'!$A$2:$F$46,2,0)</f>
        <v>Product09</v>
      </c>
      <c r="H105" s="8" t="str">
        <f>VLOOKUP('Input Data'!$B105,'Master Data'!$A$2:$F$46,3,0)</f>
        <v>Category01</v>
      </c>
      <c r="I105" s="8" t="str">
        <f>VLOOKUP('Input Data'!$B105,'Master Data'!$A$2:$F$46,4,0)</f>
        <v>No.</v>
      </c>
      <c r="J105" s="8">
        <f>VLOOKUP('Input Data'!$B105,'Master Data'!$A$2:$F$46,5,0)</f>
        <v>6</v>
      </c>
      <c r="K105" s="8">
        <f>VLOOKUP('Input Data'!$B105,'Master Data'!$A$2:$F$46,6,0)</f>
        <v>7.8599999999999994</v>
      </c>
      <c r="L105" s="8">
        <f>'Input Data'!$C105*'Input Data'!$J105</f>
        <v>36</v>
      </c>
      <c r="M105" s="8">
        <f>'Input Data'!$C105*'Input Data'!$K105*(1-'Input Data'!$F105)</f>
        <v>47.16</v>
      </c>
      <c r="N105" s="8">
        <v>6</v>
      </c>
      <c r="O105" s="8" t="str">
        <f>TEXT('Input Data'!$A105,"MMM")</f>
        <v>May</v>
      </c>
      <c r="P105" s="8" t="str">
        <f>TEXT('Input Data'!$A105,"YYYY")</f>
        <v>2021</v>
      </c>
    </row>
    <row r="106" spans="1:16" ht="14.25" customHeight="1" x14ac:dyDescent="0.3">
      <c r="A106" s="6">
        <v>44323</v>
      </c>
      <c r="B106" s="7" t="s">
        <v>50</v>
      </c>
      <c r="C106" s="8">
        <v>1</v>
      </c>
      <c r="D106" s="8" t="s">
        <v>22</v>
      </c>
      <c r="E106" s="8" t="s">
        <v>20</v>
      </c>
      <c r="F106" s="9">
        <v>0</v>
      </c>
      <c r="G106" s="8" t="str">
        <f>VLOOKUP('Input Data'!$B106,'Master Data'!$A$2:$F$46,2,0)</f>
        <v>Product18</v>
      </c>
      <c r="H106" s="8" t="str">
        <f>VLOOKUP('Input Data'!$B106,'Master Data'!$A$2:$F$46,3,0)</f>
        <v>Category02</v>
      </c>
      <c r="I106" s="8" t="str">
        <f>VLOOKUP('Input Data'!$B106,'Master Data'!$A$2:$F$46,4,0)</f>
        <v>No.</v>
      </c>
      <c r="J106" s="8">
        <f>VLOOKUP('Input Data'!$B106,'Master Data'!$A$2:$F$46,5,0)</f>
        <v>37</v>
      </c>
      <c r="K106" s="8">
        <f>VLOOKUP('Input Data'!$B106,'Master Data'!$A$2:$F$46,6,0)</f>
        <v>49.21</v>
      </c>
      <c r="L106" s="8">
        <f>'Input Data'!$C106*'Input Data'!$J106</f>
        <v>37</v>
      </c>
      <c r="M106" s="8">
        <f>'Input Data'!$C106*'Input Data'!$K106*(1-'Input Data'!$F106)</f>
        <v>49.21</v>
      </c>
      <c r="N106" s="8">
        <v>7</v>
      </c>
      <c r="O106" s="8" t="str">
        <f>TEXT('Input Data'!$A106,"MMM")</f>
        <v>May</v>
      </c>
      <c r="P106" s="8" t="str">
        <f>TEXT('Input Data'!$A106,"YYYY")</f>
        <v>2021</v>
      </c>
    </row>
    <row r="107" spans="1:16" ht="14.25" customHeight="1" x14ac:dyDescent="0.3">
      <c r="A107" s="6">
        <v>44325</v>
      </c>
      <c r="B107" s="7" t="s">
        <v>41</v>
      </c>
      <c r="C107" s="8">
        <v>6</v>
      </c>
      <c r="D107" s="8" t="s">
        <v>18</v>
      </c>
      <c r="E107" s="8" t="s">
        <v>18</v>
      </c>
      <c r="F107" s="9">
        <v>0</v>
      </c>
      <c r="G107" s="8" t="str">
        <f>VLOOKUP('Input Data'!$B107,'Master Data'!$A$2:$F$46,2,0)</f>
        <v>Product16</v>
      </c>
      <c r="H107" s="8" t="str">
        <f>VLOOKUP('Input Data'!$B107,'Master Data'!$A$2:$F$46,3,0)</f>
        <v>Category02</v>
      </c>
      <c r="I107" s="8" t="str">
        <f>VLOOKUP('Input Data'!$B107,'Master Data'!$A$2:$F$46,4,0)</f>
        <v>No.</v>
      </c>
      <c r="J107" s="8">
        <f>VLOOKUP('Input Data'!$B107,'Master Data'!$A$2:$F$46,5,0)</f>
        <v>13</v>
      </c>
      <c r="K107" s="8">
        <f>VLOOKUP('Input Data'!$B107,'Master Data'!$A$2:$F$46,6,0)</f>
        <v>16.64</v>
      </c>
      <c r="L107" s="8">
        <f>'Input Data'!$C107*'Input Data'!$J107</f>
        <v>78</v>
      </c>
      <c r="M107" s="8">
        <f>'Input Data'!$C107*'Input Data'!$K107*(1-'Input Data'!$F107)</f>
        <v>99.84</v>
      </c>
      <c r="N107" s="8">
        <v>9</v>
      </c>
      <c r="O107" s="8" t="str">
        <f>TEXT('Input Data'!$A107,"MMM")</f>
        <v>May</v>
      </c>
      <c r="P107" s="8" t="str">
        <f>TEXT('Input Data'!$A107,"YYYY")</f>
        <v>2021</v>
      </c>
    </row>
    <row r="108" spans="1:16" ht="14.25" customHeight="1" x14ac:dyDescent="0.3">
      <c r="A108" s="6">
        <v>44325</v>
      </c>
      <c r="B108" s="7" t="s">
        <v>53</v>
      </c>
      <c r="C108" s="8">
        <v>8</v>
      </c>
      <c r="D108" s="8" t="s">
        <v>22</v>
      </c>
      <c r="E108" s="8" t="s">
        <v>20</v>
      </c>
      <c r="F108" s="9">
        <v>0</v>
      </c>
      <c r="G108" s="8" t="str">
        <f>VLOOKUP('Input Data'!$B108,'Master Data'!$A$2:$F$46,2,0)</f>
        <v>Product28</v>
      </c>
      <c r="H108" s="8" t="str">
        <f>VLOOKUP('Input Data'!$B108,'Master Data'!$A$2:$F$46,3,0)</f>
        <v>Category04</v>
      </c>
      <c r="I108" s="8" t="str">
        <f>VLOOKUP('Input Data'!$B108,'Master Data'!$A$2:$F$46,4,0)</f>
        <v>No.</v>
      </c>
      <c r="J108" s="8">
        <f>VLOOKUP('Input Data'!$B108,'Master Data'!$A$2:$F$46,5,0)</f>
        <v>37</v>
      </c>
      <c r="K108" s="8">
        <f>VLOOKUP('Input Data'!$B108,'Master Data'!$A$2:$F$46,6,0)</f>
        <v>41.81</v>
      </c>
      <c r="L108" s="8">
        <f>'Input Data'!$C108*'Input Data'!$J108</f>
        <v>296</v>
      </c>
      <c r="M108" s="8">
        <f>'Input Data'!$C108*'Input Data'!$K108*(1-'Input Data'!$F108)</f>
        <v>334.48</v>
      </c>
      <c r="N108" s="8">
        <v>9</v>
      </c>
      <c r="O108" s="8" t="str">
        <f>TEXT('Input Data'!$A108,"MMM")</f>
        <v>May</v>
      </c>
      <c r="P108" s="8" t="str">
        <f>TEXT('Input Data'!$A108,"YYYY")</f>
        <v>2021</v>
      </c>
    </row>
    <row r="109" spans="1:16" ht="14.25" customHeight="1" x14ac:dyDescent="0.3">
      <c r="A109" s="6">
        <v>44328</v>
      </c>
      <c r="B109" s="7" t="s">
        <v>41</v>
      </c>
      <c r="C109" s="8">
        <v>3</v>
      </c>
      <c r="D109" s="8" t="s">
        <v>22</v>
      </c>
      <c r="E109" s="8" t="s">
        <v>18</v>
      </c>
      <c r="F109" s="9">
        <v>0</v>
      </c>
      <c r="G109" s="8" t="str">
        <f>VLOOKUP('Input Data'!$B109,'Master Data'!$A$2:$F$46,2,0)</f>
        <v>Product16</v>
      </c>
      <c r="H109" s="8" t="str">
        <f>VLOOKUP('Input Data'!$B109,'Master Data'!$A$2:$F$46,3,0)</f>
        <v>Category02</v>
      </c>
      <c r="I109" s="8" t="str">
        <f>VLOOKUP('Input Data'!$B109,'Master Data'!$A$2:$F$46,4,0)</f>
        <v>No.</v>
      </c>
      <c r="J109" s="8">
        <f>VLOOKUP('Input Data'!$B109,'Master Data'!$A$2:$F$46,5,0)</f>
        <v>13</v>
      </c>
      <c r="K109" s="8">
        <f>VLOOKUP('Input Data'!$B109,'Master Data'!$A$2:$F$46,6,0)</f>
        <v>16.64</v>
      </c>
      <c r="L109" s="8">
        <f>'Input Data'!$C109*'Input Data'!$J109</f>
        <v>39</v>
      </c>
      <c r="M109" s="8">
        <f>'Input Data'!$C109*'Input Data'!$K109*(1-'Input Data'!$F109)</f>
        <v>49.92</v>
      </c>
      <c r="N109" s="8">
        <v>12</v>
      </c>
      <c r="O109" s="8" t="str">
        <f>TEXT('Input Data'!$A109,"MMM")</f>
        <v>May</v>
      </c>
      <c r="P109" s="8" t="str">
        <f>TEXT('Input Data'!$A109,"YYYY")</f>
        <v>2021</v>
      </c>
    </row>
    <row r="110" spans="1:16" ht="14.25" customHeight="1" x14ac:dyDescent="0.3">
      <c r="A110" s="6">
        <v>44328</v>
      </c>
      <c r="B110" s="7" t="s">
        <v>24</v>
      </c>
      <c r="C110" s="8">
        <v>15</v>
      </c>
      <c r="D110" s="8" t="s">
        <v>22</v>
      </c>
      <c r="E110" s="8" t="s">
        <v>18</v>
      </c>
      <c r="F110" s="9">
        <v>0</v>
      </c>
      <c r="G110" s="8" t="str">
        <f>VLOOKUP('Input Data'!$B110,'Master Data'!$A$2:$F$46,2,0)</f>
        <v>Product35</v>
      </c>
      <c r="H110" s="8" t="str">
        <f>VLOOKUP('Input Data'!$B110,'Master Data'!$A$2:$F$46,3,0)</f>
        <v>Category04</v>
      </c>
      <c r="I110" s="8" t="str">
        <f>VLOOKUP('Input Data'!$B110,'Master Data'!$A$2:$F$46,4,0)</f>
        <v>No.</v>
      </c>
      <c r="J110" s="8">
        <f>VLOOKUP('Input Data'!$B110,'Master Data'!$A$2:$F$46,5,0)</f>
        <v>5</v>
      </c>
      <c r="K110" s="8">
        <f>VLOOKUP('Input Data'!$B110,'Master Data'!$A$2:$F$46,6,0)</f>
        <v>6.7</v>
      </c>
      <c r="L110" s="8">
        <f>'Input Data'!$C110*'Input Data'!$J110</f>
        <v>75</v>
      </c>
      <c r="M110" s="8">
        <f>'Input Data'!$C110*'Input Data'!$K110*(1-'Input Data'!$F110)</f>
        <v>100.5</v>
      </c>
      <c r="N110" s="8">
        <v>12</v>
      </c>
      <c r="O110" s="8" t="str">
        <f>TEXT('Input Data'!$A110,"MMM")</f>
        <v>May</v>
      </c>
      <c r="P110" s="8" t="str">
        <f>TEXT('Input Data'!$A110,"YYYY")</f>
        <v>2021</v>
      </c>
    </row>
    <row r="111" spans="1:16" ht="14.25" customHeight="1" x14ac:dyDescent="0.3">
      <c r="A111" s="6">
        <v>44329</v>
      </c>
      <c r="B111" s="7" t="s">
        <v>39</v>
      </c>
      <c r="C111" s="8">
        <v>4</v>
      </c>
      <c r="D111" s="8" t="s">
        <v>22</v>
      </c>
      <c r="E111" s="8" t="s">
        <v>18</v>
      </c>
      <c r="F111" s="9">
        <v>0</v>
      </c>
      <c r="G111" s="8" t="str">
        <f>VLOOKUP('Input Data'!$B111,'Master Data'!$A$2:$F$46,2,0)</f>
        <v>Product29</v>
      </c>
      <c r="H111" s="8" t="str">
        <f>VLOOKUP('Input Data'!$B111,'Master Data'!$A$2:$F$46,3,0)</f>
        <v>Category04</v>
      </c>
      <c r="I111" s="8" t="str">
        <f>VLOOKUP('Input Data'!$B111,'Master Data'!$A$2:$F$46,4,0)</f>
        <v>Lt</v>
      </c>
      <c r="J111" s="8">
        <f>VLOOKUP('Input Data'!$B111,'Master Data'!$A$2:$F$46,5,0)</f>
        <v>47</v>
      </c>
      <c r="K111" s="8">
        <f>VLOOKUP('Input Data'!$B111,'Master Data'!$A$2:$F$46,6,0)</f>
        <v>53.11</v>
      </c>
      <c r="L111" s="8">
        <f>'Input Data'!$C111*'Input Data'!$J111</f>
        <v>188</v>
      </c>
      <c r="M111" s="8">
        <f>'Input Data'!$C111*'Input Data'!$K111*(1-'Input Data'!$F111)</f>
        <v>212.44</v>
      </c>
      <c r="N111" s="8">
        <v>13</v>
      </c>
      <c r="O111" s="8" t="str">
        <f>TEXT('Input Data'!$A111,"MMM")</f>
        <v>May</v>
      </c>
      <c r="P111" s="8" t="str">
        <f>TEXT('Input Data'!$A111,"YYYY")</f>
        <v>2021</v>
      </c>
    </row>
    <row r="112" spans="1:16" ht="14.25" customHeight="1" x14ac:dyDescent="0.3">
      <c r="A112" s="6">
        <v>44336</v>
      </c>
      <c r="B112" s="7" t="s">
        <v>30</v>
      </c>
      <c r="C112" s="8">
        <v>2</v>
      </c>
      <c r="D112" s="8" t="s">
        <v>18</v>
      </c>
      <c r="E112" s="8" t="s">
        <v>20</v>
      </c>
      <c r="F112" s="9">
        <v>0</v>
      </c>
      <c r="G112" s="8" t="str">
        <f>VLOOKUP('Input Data'!$B112,'Master Data'!$A$2:$F$46,2,0)</f>
        <v>Product42</v>
      </c>
      <c r="H112" s="8" t="str">
        <f>VLOOKUP('Input Data'!$B112,'Master Data'!$A$2:$F$46,3,0)</f>
        <v>Category05</v>
      </c>
      <c r="I112" s="8" t="str">
        <f>VLOOKUP('Input Data'!$B112,'Master Data'!$A$2:$F$46,4,0)</f>
        <v>Ft</v>
      </c>
      <c r="J112" s="8">
        <f>VLOOKUP('Input Data'!$B112,'Master Data'!$A$2:$F$46,5,0)</f>
        <v>120</v>
      </c>
      <c r="K112" s="8">
        <f>VLOOKUP('Input Data'!$B112,'Master Data'!$A$2:$F$46,6,0)</f>
        <v>162</v>
      </c>
      <c r="L112" s="8">
        <f>'Input Data'!$C112*'Input Data'!$J112</f>
        <v>240</v>
      </c>
      <c r="M112" s="8">
        <f>'Input Data'!$C112*'Input Data'!$K112*(1-'Input Data'!$F112)</f>
        <v>324</v>
      </c>
      <c r="N112" s="8">
        <v>20</v>
      </c>
      <c r="O112" s="8" t="str">
        <f>TEXT('Input Data'!$A112,"MMM")</f>
        <v>May</v>
      </c>
      <c r="P112" s="8" t="str">
        <f>TEXT('Input Data'!$A112,"YYYY")</f>
        <v>2021</v>
      </c>
    </row>
    <row r="113" spans="1:16" ht="14.25" customHeight="1" x14ac:dyDescent="0.3">
      <c r="A113" s="6">
        <v>44339</v>
      </c>
      <c r="B113" s="7" t="s">
        <v>37</v>
      </c>
      <c r="C113" s="8">
        <v>11</v>
      </c>
      <c r="D113" s="8" t="s">
        <v>22</v>
      </c>
      <c r="E113" s="8" t="s">
        <v>18</v>
      </c>
      <c r="F113" s="9">
        <v>0</v>
      </c>
      <c r="G113" s="8" t="str">
        <f>VLOOKUP('Input Data'!$B113,'Master Data'!$A$2:$F$46,2,0)</f>
        <v>Product40</v>
      </c>
      <c r="H113" s="8" t="str">
        <f>VLOOKUP('Input Data'!$B113,'Master Data'!$A$2:$F$46,3,0)</f>
        <v>Category05</v>
      </c>
      <c r="I113" s="8" t="str">
        <f>VLOOKUP('Input Data'!$B113,'Master Data'!$A$2:$F$46,4,0)</f>
        <v>Kg</v>
      </c>
      <c r="J113" s="8">
        <f>VLOOKUP('Input Data'!$B113,'Master Data'!$A$2:$F$46,5,0)</f>
        <v>90</v>
      </c>
      <c r="K113" s="8">
        <f>VLOOKUP('Input Data'!$B113,'Master Data'!$A$2:$F$46,6,0)</f>
        <v>115.2</v>
      </c>
      <c r="L113" s="8">
        <f>'Input Data'!$C113*'Input Data'!$J113</f>
        <v>990</v>
      </c>
      <c r="M113" s="8">
        <f>'Input Data'!$C113*'Input Data'!$K113*(1-'Input Data'!$F113)</f>
        <v>1267.2</v>
      </c>
      <c r="N113" s="8">
        <v>23</v>
      </c>
      <c r="O113" s="8" t="str">
        <f>TEXT('Input Data'!$A113,"MMM")</f>
        <v>May</v>
      </c>
      <c r="P113" s="8" t="str">
        <f>TEXT('Input Data'!$A113,"YYYY")</f>
        <v>2021</v>
      </c>
    </row>
    <row r="114" spans="1:16" ht="14.25" customHeight="1" x14ac:dyDescent="0.3">
      <c r="A114" s="6">
        <v>44346</v>
      </c>
      <c r="B114" s="7" t="s">
        <v>32</v>
      </c>
      <c r="C114" s="8">
        <v>13</v>
      </c>
      <c r="D114" s="8" t="s">
        <v>18</v>
      </c>
      <c r="E114" s="8" t="s">
        <v>18</v>
      </c>
      <c r="F114" s="9">
        <v>0</v>
      </c>
      <c r="G114" s="8" t="str">
        <f>VLOOKUP('Input Data'!$B114,'Master Data'!$A$2:$F$46,2,0)</f>
        <v>Product23</v>
      </c>
      <c r="H114" s="8" t="str">
        <f>VLOOKUP('Input Data'!$B114,'Master Data'!$A$2:$F$46,3,0)</f>
        <v>Category03</v>
      </c>
      <c r="I114" s="8" t="str">
        <f>VLOOKUP('Input Data'!$B114,'Master Data'!$A$2:$F$46,4,0)</f>
        <v>Ft</v>
      </c>
      <c r="J114" s="8">
        <f>VLOOKUP('Input Data'!$B114,'Master Data'!$A$2:$F$46,5,0)</f>
        <v>141</v>
      </c>
      <c r="K114" s="8">
        <f>VLOOKUP('Input Data'!$B114,'Master Data'!$A$2:$F$46,6,0)</f>
        <v>149.46</v>
      </c>
      <c r="L114" s="8">
        <f>'Input Data'!$C114*'Input Data'!$J114</f>
        <v>1833</v>
      </c>
      <c r="M114" s="8">
        <f>'Input Data'!$C114*'Input Data'!$K114*(1-'Input Data'!$F114)</f>
        <v>1942.98</v>
      </c>
      <c r="N114" s="8">
        <v>30</v>
      </c>
      <c r="O114" s="8" t="str">
        <f>TEXT('Input Data'!$A114,"MMM")</f>
        <v>May</v>
      </c>
      <c r="P114" s="8" t="str">
        <f>TEXT('Input Data'!$A114,"YYYY")</f>
        <v>2021</v>
      </c>
    </row>
    <row r="115" spans="1:16" ht="14.25" customHeight="1" x14ac:dyDescent="0.3">
      <c r="A115" s="6">
        <v>44346</v>
      </c>
      <c r="B115" s="7" t="s">
        <v>21</v>
      </c>
      <c r="C115" s="8">
        <v>6</v>
      </c>
      <c r="D115" s="8" t="s">
        <v>18</v>
      </c>
      <c r="E115" s="8" t="s">
        <v>20</v>
      </c>
      <c r="F115" s="9">
        <v>0</v>
      </c>
      <c r="G115" s="8" t="str">
        <f>VLOOKUP('Input Data'!$B115,'Master Data'!$A$2:$F$46,2,0)</f>
        <v>Product13</v>
      </c>
      <c r="H115" s="8" t="str">
        <f>VLOOKUP('Input Data'!$B115,'Master Data'!$A$2:$F$46,3,0)</f>
        <v>Category02</v>
      </c>
      <c r="I115" s="8" t="str">
        <f>VLOOKUP('Input Data'!$B115,'Master Data'!$A$2:$F$46,4,0)</f>
        <v>Kg</v>
      </c>
      <c r="J115" s="8">
        <f>VLOOKUP('Input Data'!$B115,'Master Data'!$A$2:$F$46,5,0)</f>
        <v>112</v>
      </c>
      <c r="K115" s="8">
        <f>VLOOKUP('Input Data'!$B115,'Master Data'!$A$2:$F$46,6,0)</f>
        <v>122.08</v>
      </c>
      <c r="L115" s="8">
        <f>'Input Data'!$C115*'Input Data'!$J115</f>
        <v>672</v>
      </c>
      <c r="M115" s="8">
        <f>'Input Data'!$C115*'Input Data'!$K115*(1-'Input Data'!$F115)</f>
        <v>732.48</v>
      </c>
      <c r="N115" s="8">
        <v>30</v>
      </c>
      <c r="O115" s="8" t="str">
        <f>TEXT('Input Data'!$A115,"MMM")</f>
        <v>May</v>
      </c>
      <c r="P115" s="8" t="str">
        <f>TEXT('Input Data'!$A115,"YYYY")</f>
        <v>2021</v>
      </c>
    </row>
    <row r="116" spans="1:16" ht="14.25" customHeight="1" x14ac:dyDescent="0.3">
      <c r="A116" s="6">
        <v>44350</v>
      </c>
      <c r="B116" s="7" t="s">
        <v>52</v>
      </c>
      <c r="C116" s="8">
        <v>10</v>
      </c>
      <c r="D116" s="8" t="s">
        <v>22</v>
      </c>
      <c r="E116" s="8" t="s">
        <v>20</v>
      </c>
      <c r="F116" s="9">
        <v>0</v>
      </c>
      <c r="G116" s="8" t="str">
        <f>VLOOKUP('Input Data'!$B116,'Master Data'!$A$2:$F$46,2,0)</f>
        <v>Product21</v>
      </c>
      <c r="H116" s="8" t="str">
        <f>VLOOKUP('Input Data'!$B116,'Master Data'!$A$2:$F$46,3,0)</f>
        <v>Category03</v>
      </c>
      <c r="I116" s="8" t="str">
        <f>VLOOKUP('Input Data'!$B116,'Master Data'!$A$2:$F$46,4,0)</f>
        <v>Ft</v>
      </c>
      <c r="J116" s="8">
        <f>VLOOKUP('Input Data'!$B116,'Master Data'!$A$2:$F$46,5,0)</f>
        <v>126</v>
      </c>
      <c r="K116" s="8">
        <f>VLOOKUP('Input Data'!$B116,'Master Data'!$A$2:$F$46,6,0)</f>
        <v>162.54</v>
      </c>
      <c r="L116" s="8">
        <f>'Input Data'!$C116*'Input Data'!$J116</f>
        <v>1260</v>
      </c>
      <c r="M116" s="8">
        <f>'Input Data'!$C116*'Input Data'!$K116*(1-'Input Data'!$F116)</f>
        <v>1625.3999999999999</v>
      </c>
      <c r="N116" s="8">
        <v>3</v>
      </c>
      <c r="O116" s="8" t="str">
        <f>TEXT('Input Data'!$A116,"MMM")</f>
        <v>Jun</v>
      </c>
      <c r="P116" s="8" t="str">
        <f>TEXT('Input Data'!$A116,"YYYY")</f>
        <v>2021</v>
      </c>
    </row>
    <row r="117" spans="1:16" ht="14.25" customHeight="1" x14ac:dyDescent="0.3">
      <c r="A117" s="6">
        <v>44351</v>
      </c>
      <c r="B117" s="7" t="s">
        <v>34</v>
      </c>
      <c r="C117" s="8">
        <v>8</v>
      </c>
      <c r="D117" s="8" t="s">
        <v>17</v>
      </c>
      <c r="E117" s="8" t="s">
        <v>18</v>
      </c>
      <c r="F117" s="9">
        <v>0</v>
      </c>
      <c r="G117" s="8" t="str">
        <f>VLOOKUP('Input Data'!$B117,'Master Data'!$A$2:$F$46,2,0)</f>
        <v>Product20</v>
      </c>
      <c r="H117" s="8" t="str">
        <f>VLOOKUP('Input Data'!$B117,'Master Data'!$A$2:$F$46,3,0)</f>
        <v>Category03</v>
      </c>
      <c r="I117" s="8" t="str">
        <f>VLOOKUP('Input Data'!$B117,'Master Data'!$A$2:$F$46,4,0)</f>
        <v>Lt</v>
      </c>
      <c r="J117" s="8">
        <f>VLOOKUP('Input Data'!$B117,'Master Data'!$A$2:$F$46,5,0)</f>
        <v>61</v>
      </c>
      <c r="K117" s="8">
        <f>VLOOKUP('Input Data'!$B117,'Master Data'!$A$2:$F$46,6,0)</f>
        <v>76.25</v>
      </c>
      <c r="L117" s="8">
        <f>'Input Data'!$C117*'Input Data'!$J117</f>
        <v>488</v>
      </c>
      <c r="M117" s="8">
        <f>'Input Data'!$C117*'Input Data'!$K117*(1-'Input Data'!$F117)</f>
        <v>610</v>
      </c>
      <c r="N117" s="8">
        <v>4</v>
      </c>
      <c r="O117" s="8" t="str">
        <f>TEXT('Input Data'!$A117,"MMM")</f>
        <v>Jun</v>
      </c>
      <c r="P117" s="8" t="str">
        <f>TEXT('Input Data'!$A117,"YYYY")</f>
        <v>2021</v>
      </c>
    </row>
    <row r="118" spans="1:16" ht="14.25" customHeight="1" x14ac:dyDescent="0.3">
      <c r="A118" s="6">
        <v>44351</v>
      </c>
      <c r="B118" s="7" t="s">
        <v>34</v>
      </c>
      <c r="C118" s="8">
        <v>12</v>
      </c>
      <c r="D118" s="8" t="s">
        <v>18</v>
      </c>
      <c r="E118" s="8" t="s">
        <v>20</v>
      </c>
      <c r="F118" s="9">
        <v>0</v>
      </c>
      <c r="G118" s="8" t="str">
        <f>VLOOKUP('Input Data'!$B118,'Master Data'!$A$2:$F$46,2,0)</f>
        <v>Product20</v>
      </c>
      <c r="H118" s="8" t="str">
        <f>VLOOKUP('Input Data'!$B118,'Master Data'!$A$2:$F$46,3,0)</f>
        <v>Category03</v>
      </c>
      <c r="I118" s="8" t="str">
        <f>VLOOKUP('Input Data'!$B118,'Master Data'!$A$2:$F$46,4,0)</f>
        <v>Lt</v>
      </c>
      <c r="J118" s="8">
        <f>VLOOKUP('Input Data'!$B118,'Master Data'!$A$2:$F$46,5,0)</f>
        <v>61</v>
      </c>
      <c r="K118" s="8">
        <f>VLOOKUP('Input Data'!$B118,'Master Data'!$A$2:$F$46,6,0)</f>
        <v>76.25</v>
      </c>
      <c r="L118" s="8">
        <f>'Input Data'!$C118*'Input Data'!$J118</f>
        <v>732</v>
      </c>
      <c r="M118" s="8">
        <f>'Input Data'!$C118*'Input Data'!$K118*(1-'Input Data'!$F118)</f>
        <v>915</v>
      </c>
      <c r="N118" s="8">
        <v>4</v>
      </c>
      <c r="O118" s="8" t="str">
        <f>TEXT('Input Data'!$A118,"MMM")</f>
        <v>Jun</v>
      </c>
      <c r="P118" s="8" t="str">
        <f>TEXT('Input Data'!$A118,"YYYY")</f>
        <v>2021</v>
      </c>
    </row>
    <row r="119" spans="1:16" ht="14.25" customHeight="1" x14ac:dyDescent="0.3">
      <c r="A119" s="6">
        <v>44352</v>
      </c>
      <c r="B119" s="7" t="s">
        <v>42</v>
      </c>
      <c r="C119" s="8">
        <v>15</v>
      </c>
      <c r="D119" s="8" t="s">
        <v>17</v>
      </c>
      <c r="E119" s="8" t="s">
        <v>18</v>
      </c>
      <c r="F119" s="9">
        <v>0</v>
      </c>
      <c r="G119" s="8" t="str">
        <f>VLOOKUP('Input Data'!$B119,'Master Data'!$A$2:$F$46,2,0)</f>
        <v>Product22</v>
      </c>
      <c r="H119" s="8" t="str">
        <f>VLOOKUP('Input Data'!$B119,'Master Data'!$A$2:$F$46,3,0)</f>
        <v>Category03</v>
      </c>
      <c r="I119" s="8" t="str">
        <f>VLOOKUP('Input Data'!$B119,'Master Data'!$A$2:$F$46,4,0)</f>
        <v>Ft</v>
      </c>
      <c r="J119" s="8">
        <f>VLOOKUP('Input Data'!$B119,'Master Data'!$A$2:$F$46,5,0)</f>
        <v>121</v>
      </c>
      <c r="K119" s="8">
        <f>VLOOKUP('Input Data'!$B119,'Master Data'!$A$2:$F$46,6,0)</f>
        <v>141.57</v>
      </c>
      <c r="L119" s="8">
        <f>'Input Data'!$C119*'Input Data'!$J119</f>
        <v>1815</v>
      </c>
      <c r="M119" s="8">
        <f>'Input Data'!$C119*'Input Data'!$K119*(1-'Input Data'!$F119)</f>
        <v>2123.5499999999997</v>
      </c>
      <c r="N119" s="8">
        <v>5</v>
      </c>
      <c r="O119" s="8" t="str">
        <f>TEXT('Input Data'!$A119,"MMM")</f>
        <v>Jun</v>
      </c>
      <c r="P119" s="8" t="str">
        <f>TEXT('Input Data'!$A119,"YYYY")</f>
        <v>2021</v>
      </c>
    </row>
    <row r="120" spans="1:16" ht="14.25" customHeight="1" x14ac:dyDescent="0.3">
      <c r="A120" s="6">
        <v>44352</v>
      </c>
      <c r="B120" s="7" t="s">
        <v>24</v>
      </c>
      <c r="C120" s="8">
        <v>10</v>
      </c>
      <c r="D120" s="8" t="s">
        <v>22</v>
      </c>
      <c r="E120" s="8" t="s">
        <v>18</v>
      </c>
      <c r="F120" s="9">
        <v>0</v>
      </c>
      <c r="G120" s="8" t="str">
        <f>VLOOKUP('Input Data'!$B120,'Master Data'!$A$2:$F$46,2,0)</f>
        <v>Product35</v>
      </c>
      <c r="H120" s="8" t="str">
        <f>VLOOKUP('Input Data'!$B120,'Master Data'!$A$2:$F$46,3,0)</f>
        <v>Category04</v>
      </c>
      <c r="I120" s="8" t="str">
        <f>VLOOKUP('Input Data'!$B120,'Master Data'!$A$2:$F$46,4,0)</f>
        <v>No.</v>
      </c>
      <c r="J120" s="8">
        <f>VLOOKUP('Input Data'!$B120,'Master Data'!$A$2:$F$46,5,0)</f>
        <v>5</v>
      </c>
      <c r="K120" s="8">
        <f>VLOOKUP('Input Data'!$B120,'Master Data'!$A$2:$F$46,6,0)</f>
        <v>6.7</v>
      </c>
      <c r="L120" s="8">
        <f>'Input Data'!$C120*'Input Data'!$J120</f>
        <v>50</v>
      </c>
      <c r="M120" s="8">
        <f>'Input Data'!$C120*'Input Data'!$K120*(1-'Input Data'!$F120)</f>
        <v>67</v>
      </c>
      <c r="N120" s="8">
        <v>5</v>
      </c>
      <c r="O120" s="8" t="str">
        <f>TEXT('Input Data'!$A120,"MMM")</f>
        <v>Jun</v>
      </c>
      <c r="P120" s="8" t="str">
        <f>TEXT('Input Data'!$A120,"YYYY")</f>
        <v>2021</v>
      </c>
    </row>
    <row r="121" spans="1:16" ht="14.25" customHeight="1" x14ac:dyDescent="0.3">
      <c r="A121" s="6">
        <v>44353</v>
      </c>
      <c r="B121" s="7" t="s">
        <v>58</v>
      </c>
      <c r="C121" s="8">
        <v>6</v>
      </c>
      <c r="D121" s="8" t="s">
        <v>22</v>
      </c>
      <c r="E121" s="8" t="s">
        <v>18</v>
      </c>
      <c r="F121" s="9">
        <v>0</v>
      </c>
      <c r="G121" s="8" t="str">
        <f>VLOOKUP('Input Data'!$B121,'Master Data'!$A$2:$F$46,2,0)</f>
        <v>Product33</v>
      </c>
      <c r="H121" s="8" t="str">
        <f>VLOOKUP('Input Data'!$B121,'Master Data'!$A$2:$F$46,3,0)</f>
        <v>Category04</v>
      </c>
      <c r="I121" s="8" t="str">
        <f>VLOOKUP('Input Data'!$B121,'Master Data'!$A$2:$F$46,4,0)</f>
        <v>Kg</v>
      </c>
      <c r="J121" s="8">
        <f>VLOOKUP('Input Data'!$B121,'Master Data'!$A$2:$F$46,5,0)</f>
        <v>95</v>
      </c>
      <c r="K121" s="8">
        <f>VLOOKUP('Input Data'!$B121,'Master Data'!$A$2:$F$46,6,0)</f>
        <v>119.7</v>
      </c>
      <c r="L121" s="8">
        <f>'Input Data'!$C121*'Input Data'!$J121</f>
        <v>570</v>
      </c>
      <c r="M121" s="8">
        <f>'Input Data'!$C121*'Input Data'!$K121*(1-'Input Data'!$F121)</f>
        <v>718.2</v>
      </c>
      <c r="N121" s="8">
        <v>6</v>
      </c>
      <c r="O121" s="8" t="str">
        <f>TEXT('Input Data'!$A121,"MMM")</f>
        <v>Jun</v>
      </c>
      <c r="P121" s="8" t="str">
        <f>TEXT('Input Data'!$A121,"YYYY")</f>
        <v>2021</v>
      </c>
    </row>
    <row r="122" spans="1:16" ht="14.25" customHeight="1" x14ac:dyDescent="0.3">
      <c r="A122" s="6">
        <v>44355</v>
      </c>
      <c r="B122" s="7" t="s">
        <v>53</v>
      </c>
      <c r="C122" s="8">
        <v>11</v>
      </c>
      <c r="D122" s="8" t="s">
        <v>22</v>
      </c>
      <c r="E122" s="8" t="s">
        <v>18</v>
      </c>
      <c r="F122" s="9">
        <v>0</v>
      </c>
      <c r="G122" s="8" t="str">
        <f>VLOOKUP('Input Data'!$B122,'Master Data'!$A$2:$F$46,2,0)</f>
        <v>Product28</v>
      </c>
      <c r="H122" s="8" t="str">
        <f>VLOOKUP('Input Data'!$B122,'Master Data'!$A$2:$F$46,3,0)</f>
        <v>Category04</v>
      </c>
      <c r="I122" s="8" t="str">
        <f>VLOOKUP('Input Data'!$B122,'Master Data'!$A$2:$F$46,4,0)</f>
        <v>No.</v>
      </c>
      <c r="J122" s="8">
        <f>VLOOKUP('Input Data'!$B122,'Master Data'!$A$2:$F$46,5,0)</f>
        <v>37</v>
      </c>
      <c r="K122" s="8">
        <f>VLOOKUP('Input Data'!$B122,'Master Data'!$A$2:$F$46,6,0)</f>
        <v>41.81</v>
      </c>
      <c r="L122" s="8">
        <f>'Input Data'!$C122*'Input Data'!$J122</f>
        <v>407</v>
      </c>
      <c r="M122" s="8">
        <f>'Input Data'!$C122*'Input Data'!$K122*(1-'Input Data'!$F122)</f>
        <v>459.91</v>
      </c>
      <c r="N122" s="8">
        <v>8</v>
      </c>
      <c r="O122" s="8" t="str">
        <f>TEXT('Input Data'!$A122,"MMM")</f>
        <v>Jun</v>
      </c>
      <c r="P122" s="8" t="str">
        <f>TEXT('Input Data'!$A122,"YYYY")</f>
        <v>2021</v>
      </c>
    </row>
    <row r="123" spans="1:16" ht="14.25" customHeight="1" x14ac:dyDescent="0.3">
      <c r="A123" s="6">
        <v>44355</v>
      </c>
      <c r="B123" s="7" t="s">
        <v>23</v>
      </c>
      <c r="C123" s="8">
        <v>11</v>
      </c>
      <c r="D123" s="8" t="s">
        <v>17</v>
      </c>
      <c r="E123" s="8" t="s">
        <v>20</v>
      </c>
      <c r="F123" s="9">
        <v>0</v>
      </c>
      <c r="G123" s="8" t="str">
        <f>VLOOKUP('Input Data'!$B123,'Master Data'!$A$2:$F$46,2,0)</f>
        <v>Product04</v>
      </c>
      <c r="H123" s="8" t="str">
        <f>VLOOKUP('Input Data'!$B123,'Master Data'!$A$2:$F$46,3,0)</f>
        <v>Category01</v>
      </c>
      <c r="I123" s="8" t="str">
        <f>VLOOKUP('Input Data'!$B123,'Master Data'!$A$2:$F$46,4,0)</f>
        <v>Lt</v>
      </c>
      <c r="J123" s="8">
        <f>VLOOKUP('Input Data'!$B123,'Master Data'!$A$2:$F$46,5,0)</f>
        <v>44</v>
      </c>
      <c r="K123" s="8">
        <f>VLOOKUP('Input Data'!$B123,'Master Data'!$A$2:$F$46,6,0)</f>
        <v>48.84</v>
      </c>
      <c r="L123" s="8">
        <f>'Input Data'!$C123*'Input Data'!$J123</f>
        <v>484</v>
      </c>
      <c r="M123" s="8">
        <f>'Input Data'!$C123*'Input Data'!$K123*(1-'Input Data'!$F123)</f>
        <v>537.24</v>
      </c>
      <c r="N123" s="8">
        <v>8</v>
      </c>
      <c r="O123" s="8" t="str">
        <f>TEXT('Input Data'!$A123,"MMM")</f>
        <v>Jun</v>
      </c>
      <c r="P123" s="8" t="str">
        <f>TEXT('Input Data'!$A123,"YYYY")</f>
        <v>2021</v>
      </c>
    </row>
    <row r="124" spans="1:16" ht="14.25" customHeight="1" x14ac:dyDescent="0.3">
      <c r="A124" s="6">
        <v>44356</v>
      </c>
      <c r="B124" s="7" t="s">
        <v>36</v>
      </c>
      <c r="C124" s="8">
        <v>7</v>
      </c>
      <c r="D124" s="8" t="s">
        <v>22</v>
      </c>
      <c r="E124" s="8" t="s">
        <v>18</v>
      </c>
      <c r="F124" s="9">
        <v>0</v>
      </c>
      <c r="G124" s="8" t="str">
        <f>VLOOKUP('Input Data'!$B124,'Master Data'!$A$2:$F$46,2,0)</f>
        <v>Product01</v>
      </c>
      <c r="H124" s="8" t="str">
        <f>VLOOKUP('Input Data'!$B124,'Master Data'!$A$2:$F$46,3,0)</f>
        <v>Category01</v>
      </c>
      <c r="I124" s="8" t="str">
        <f>VLOOKUP('Input Data'!$B124,'Master Data'!$A$2:$F$46,4,0)</f>
        <v>Kg</v>
      </c>
      <c r="J124" s="8">
        <f>VLOOKUP('Input Data'!$B124,'Master Data'!$A$2:$F$46,5,0)</f>
        <v>98</v>
      </c>
      <c r="K124" s="8">
        <f>VLOOKUP('Input Data'!$B124,'Master Data'!$A$2:$F$46,6,0)</f>
        <v>103.88</v>
      </c>
      <c r="L124" s="8">
        <f>'Input Data'!$C124*'Input Data'!$J124</f>
        <v>686</v>
      </c>
      <c r="M124" s="8">
        <f>'Input Data'!$C124*'Input Data'!$K124*(1-'Input Data'!$F124)</f>
        <v>727.16</v>
      </c>
      <c r="N124" s="8">
        <v>9</v>
      </c>
      <c r="O124" s="8" t="str">
        <f>TEXT('Input Data'!$A124,"MMM")</f>
        <v>Jun</v>
      </c>
      <c r="P124" s="8" t="str">
        <f>TEXT('Input Data'!$A124,"YYYY")</f>
        <v>2021</v>
      </c>
    </row>
    <row r="125" spans="1:16" ht="14.25" customHeight="1" x14ac:dyDescent="0.3">
      <c r="A125" s="6">
        <v>44358</v>
      </c>
      <c r="B125" s="7" t="s">
        <v>38</v>
      </c>
      <c r="C125" s="8">
        <v>12</v>
      </c>
      <c r="D125" s="8" t="s">
        <v>17</v>
      </c>
      <c r="E125" s="8" t="s">
        <v>20</v>
      </c>
      <c r="F125" s="9">
        <v>0</v>
      </c>
      <c r="G125" s="8" t="str">
        <f>VLOOKUP('Input Data'!$B125,'Master Data'!$A$2:$F$46,2,0)</f>
        <v>Product32</v>
      </c>
      <c r="H125" s="8" t="str">
        <f>VLOOKUP('Input Data'!$B125,'Master Data'!$A$2:$F$46,3,0)</f>
        <v>Category04</v>
      </c>
      <c r="I125" s="8" t="str">
        <f>VLOOKUP('Input Data'!$B125,'Master Data'!$A$2:$F$46,4,0)</f>
        <v>Kg</v>
      </c>
      <c r="J125" s="8">
        <f>VLOOKUP('Input Data'!$B125,'Master Data'!$A$2:$F$46,5,0)</f>
        <v>89</v>
      </c>
      <c r="K125" s="8">
        <f>VLOOKUP('Input Data'!$B125,'Master Data'!$A$2:$F$46,6,0)</f>
        <v>117.48</v>
      </c>
      <c r="L125" s="8">
        <f>'Input Data'!$C125*'Input Data'!$J125</f>
        <v>1068</v>
      </c>
      <c r="M125" s="8">
        <f>'Input Data'!$C125*'Input Data'!$K125*(1-'Input Data'!$F125)</f>
        <v>1409.76</v>
      </c>
      <c r="N125" s="8">
        <v>11</v>
      </c>
      <c r="O125" s="8" t="str">
        <f>TEXT('Input Data'!$A125,"MMM")</f>
        <v>Jun</v>
      </c>
      <c r="P125" s="8" t="str">
        <f>TEXT('Input Data'!$A125,"YYYY")</f>
        <v>2021</v>
      </c>
    </row>
    <row r="126" spans="1:16" ht="14.25" customHeight="1" x14ac:dyDescent="0.3">
      <c r="A126" s="6">
        <v>44359</v>
      </c>
      <c r="B126" s="7" t="s">
        <v>61</v>
      </c>
      <c r="C126" s="8">
        <v>6</v>
      </c>
      <c r="D126" s="8" t="s">
        <v>22</v>
      </c>
      <c r="E126" s="8" t="s">
        <v>18</v>
      </c>
      <c r="F126" s="9">
        <v>0</v>
      </c>
      <c r="G126" s="8" t="str">
        <f>VLOOKUP('Input Data'!$B126,'Master Data'!$A$2:$F$46,2,0)</f>
        <v>Product41</v>
      </c>
      <c r="H126" s="8" t="str">
        <f>VLOOKUP('Input Data'!$B126,'Master Data'!$A$2:$F$46,3,0)</f>
        <v>Category05</v>
      </c>
      <c r="I126" s="8" t="str">
        <f>VLOOKUP('Input Data'!$B126,'Master Data'!$A$2:$F$46,4,0)</f>
        <v>Ft</v>
      </c>
      <c r="J126" s="8">
        <f>VLOOKUP('Input Data'!$B126,'Master Data'!$A$2:$F$46,5,0)</f>
        <v>138</v>
      </c>
      <c r="K126" s="8">
        <f>VLOOKUP('Input Data'!$B126,'Master Data'!$A$2:$F$46,6,0)</f>
        <v>173.88</v>
      </c>
      <c r="L126" s="8">
        <f>'Input Data'!$C126*'Input Data'!$J126</f>
        <v>828</v>
      </c>
      <c r="M126" s="8">
        <f>'Input Data'!$C126*'Input Data'!$K126*(1-'Input Data'!$F126)</f>
        <v>1043.28</v>
      </c>
      <c r="N126" s="8">
        <v>12</v>
      </c>
      <c r="O126" s="8" t="str">
        <f>TEXT('Input Data'!$A126,"MMM")</f>
        <v>Jun</v>
      </c>
      <c r="P126" s="8" t="str">
        <f>TEXT('Input Data'!$A126,"YYYY")</f>
        <v>2021</v>
      </c>
    </row>
    <row r="127" spans="1:16" ht="14.25" customHeight="1" x14ac:dyDescent="0.3">
      <c r="A127" s="6">
        <v>44361</v>
      </c>
      <c r="B127" s="7" t="s">
        <v>27</v>
      </c>
      <c r="C127" s="8">
        <v>10</v>
      </c>
      <c r="D127" s="8" t="s">
        <v>18</v>
      </c>
      <c r="E127" s="8" t="s">
        <v>20</v>
      </c>
      <c r="F127" s="9">
        <v>0</v>
      </c>
      <c r="G127" s="8" t="str">
        <f>VLOOKUP('Input Data'!$B127,'Master Data'!$A$2:$F$46,2,0)</f>
        <v>Product25</v>
      </c>
      <c r="H127" s="8" t="str">
        <f>VLOOKUP('Input Data'!$B127,'Master Data'!$A$2:$F$46,3,0)</f>
        <v>Category03</v>
      </c>
      <c r="I127" s="8" t="str">
        <f>VLOOKUP('Input Data'!$B127,'Master Data'!$A$2:$F$46,4,0)</f>
        <v>No.</v>
      </c>
      <c r="J127" s="8">
        <f>VLOOKUP('Input Data'!$B127,'Master Data'!$A$2:$F$46,5,0)</f>
        <v>7</v>
      </c>
      <c r="K127" s="8">
        <f>VLOOKUP('Input Data'!$B127,'Master Data'!$A$2:$F$46,6,0)</f>
        <v>8.33</v>
      </c>
      <c r="L127" s="8">
        <f>'Input Data'!$C127*'Input Data'!$J127</f>
        <v>70</v>
      </c>
      <c r="M127" s="8">
        <f>'Input Data'!$C127*'Input Data'!$K127*(1-'Input Data'!$F127)</f>
        <v>83.3</v>
      </c>
      <c r="N127" s="8">
        <v>14</v>
      </c>
      <c r="O127" s="8" t="str">
        <f>TEXT('Input Data'!$A127,"MMM")</f>
        <v>Jun</v>
      </c>
      <c r="P127" s="8" t="str">
        <f>TEXT('Input Data'!$A127,"YYYY")</f>
        <v>2021</v>
      </c>
    </row>
    <row r="128" spans="1:16" ht="14.25" customHeight="1" x14ac:dyDescent="0.3">
      <c r="A128" s="6">
        <v>44363</v>
      </c>
      <c r="B128" s="7" t="s">
        <v>60</v>
      </c>
      <c r="C128" s="8">
        <v>5</v>
      </c>
      <c r="D128" s="8" t="s">
        <v>17</v>
      </c>
      <c r="E128" s="8" t="s">
        <v>20</v>
      </c>
      <c r="F128" s="9">
        <v>0</v>
      </c>
      <c r="G128" s="8" t="str">
        <f>VLOOKUP('Input Data'!$B128,'Master Data'!$A$2:$F$46,2,0)</f>
        <v>Product19</v>
      </c>
      <c r="H128" s="8" t="str">
        <f>VLOOKUP('Input Data'!$B128,'Master Data'!$A$2:$F$46,3,0)</f>
        <v>Category02</v>
      </c>
      <c r="I128" s="8" t="str">
        <f>VLOOKUP('Input Data'!$B128,'Master Data'!$A$2:$F$46,4,0)</f>
        <v>Ft</v>
      </c>
      <c r="J128" s="8">
        <f>VLOOKUP('Input Data'!$B128,'Master Data'!$A$2:$F$46,5,0)</f>
        <v>150</v>
      </c>
      <c r="K128" s="8">
        <f>VLOOKUP('Input Data'!$B128,'Master Data'!$A$2:$F$46,6,0)</f>
        <v>210</v>
      </c>
      <c r="L128" s="8">
        <f>'Input Data'!$C128*'Input Data'!$J128</f>
        <v>750</v>
      </c>
      <c r="M128" s="8">
        <f>'Input Data'!$C128*'Input Data'!$K128*(1-'Input Data'!$F128)</f>
        <v>1050</v>
      </c>
      <c r="N128" s="8">
        <v>16</v>
      </c>
      <c r="O128" s="8" t="str">
        <f>TEXT('Input Data'!$A128,"MMM")</f>
        <v>Jun</v>
      </c>
      <c r="P128" s="8" t="str">
        <f>TEXT('Input Data'!$A128,"YYYY")</f>
        <v>2021</v>
      </c>
    </row>
    <row r="129" spans="1:16" ht="14.25" customHeight="1" x14ac:dyDescent="0.3">
      <c r="A129" s="6">
        <v>44363</v>
      </c>
      <c r="B129" s="7" t="s">
        <v>47</v>
      </c>
      <c r="C129" s="8">
        <v>12</v>
      </c>
      <c r="D129" s="8" t="s">
        <v>18</v>
      </c>
      <c r="E129" s="8" t="s">
        <v>20</v>
      </c>
      <c r="F129" s="9">
        <v>0</v>
      </c>
      <c r="G129" s="8" t="str">
        <f>VLOOKUP('Input Data'!$B129,'Master Data'!$A$2:$F$46,2,0)</f>
        <v>Product15</v>
      </c>
      <c r="H129" s="8" t="str">
        <f>VLOOKUP('Input Data'!$B129,'Master Data'!$A$2:$F$46,3,0)</f>
        <v>Category02</v>
      </c>
      <c r="I129" s="8" t="str">
        <f>VLOOKUP('Input Data'!$B129,'Master Data'!$A$2:$F$46,4,0)</f>
        <v>No.</v>
      </c>
      <c r="J129" s="8">
        <f>VLOOKUP('Input Data'!$B129,'Master Data'!$A$2:$F$46,5,0)</f>
        <v>12</v>
      </c>
      <c r="K129" s="8">
        <f>VLOOKUP('Input Data'!$B129,'Master Data'!$A$2:$F$46,6,0)</f>
        <v>15.719999999999999</v>
      </c>
      <c r="L129" s="8">
        <f>'Input Data'!$C129*'Input Data'!$J129</f>
        <v>144</v>
      </c>
      <c r="M129" s="8">
        <f>'Input Data'!$C129*'Input Data'!$K129*(1-'Input Data'!$F129)</f>
        <v>188.64</v>
      </c>
      <c r="N129" s="8">
        <v>16</v>
      </c>
      <c r="O129" s="8" t="str">
        <f>TEXT('Input Data'!$A129,"MMM")</f>
        <v>Jun</v>
      </c>
      <c r="P129" s="8" t="str">
        <f>TEXT('Input Data'!$A129,"YYYY")</f>
        <v>2021</v>
      </c>
    </row>
    <row r="130" spans="1:16" ht="14.25" customHeight="1" x14ac:dyDescent="0.3">
      <c r="A130" s="6">
        <v>44363</v>
      </c>
      <c r="B130" s="7" t="s">
        <v>54</v>
      </c>
      <c r="C130" s="8">
        <v>11</v>
      </c>
      <c r="D130" s="8" t="s">
        <v>22</v>
      </c>
      <c r="E130" s="8" t="s">
        <v>20</v>
      </c>
      <c r="F130" s="9">
        <v>0</v>
      </c>
      <c r="G130" s="8" t="str">
        <f>VLOOKUP('Input Data'!$B130,'Master Data'!$A$2:$F$46,2,0)</f>
        <v>Product39</v>
      </c>
      <c r="H130" s="8" t="str">
        <f>VLOOKUP('Input Data'!$B130,'Master Data'!$A$2:$F$46,3,0)</f>
        <v>Category05</v>
      </c>
      <c r="I130" s="8" t="str">
        <f>VLOOKUP('Input Data'!$B130,'Master Data'!$A$2:$F$46,4,0)</f>
        <v>No.</v>
      </c>
      <c r="J130" s="8">
        <f>VLOOKUP('Input Data'!$B130,'Master Data'!$A$2:$F$46,5,0)</f>
        <v>37</v>
      </c>
      <c r="K130" s="8">
        <f>VLOOKUP('Input Data'!$B130,'Master Data'!$A$2:$F$46,6,0)</f>
        <v>42.55</v>
      </c>
      <c r="L130" s="8">
        <f>'Input Data'!$C130*'Input Data'!$J130</f>
        <v>407</v>
      </c>
      <c r="M130" s="8">
        <f>'Input Data'!$C130*'Input Data'!$K130*(1-'Input Data'!$F130)</f>
        <v>468.04999999999995</v>
      </c>
      <c r="N130" s="8">
        <v>16</v>
      </c>
      <c r="O130" s="8" t="str">
        <f>TEXT('Input Data'!$A130,"MMM")</f>
        <v>Jun</v>
      </c>
      <c r="P130" s="8" t="str">
        <f>TEXT('Input Data'!$A130,"YYYY")</f>
        <v>2021</v>
      </c>
    </row>
    <row r="131" spans="1:16" ht="14.25" customHeight="1" x14ac:dyDescent="0.3">
      <c r="A131" s="6">
        <v>44365</v>
      </c>
      <c r="B131" s="7" t="s">
        <v>27</v>
      </c>
      <c r="C131" s="8">
        <v>13</v>
      </c>
      <c r="D131" s="8" t="s">
        <v>22</v>
      </c>
      <c r="E131" s="8" t="s">
        <v>20</v>
      </c>
      <c r="F131" s="9">
        <v>0</v>
      </c>
      <c r="G131" s="8" t="str">
        <f>VLOOKUP('Input Data'!$B131,'Master Data'!$A$2:$F$46,2,0)</f>
        <v>Product25</v>
      </c>
      <c r="H131" s="8" t="str">
        <f>VLOOKUP('Input Data'!$B131,'Master Data'!$A$2:$F$46,3,0)</f>
        <v>Category03</v>
      </c>
      <c r="I131" s="8" t="str">
        <f>VLOOKUP('Input Data'!$B131,'Master Data'!$A$2:$F$46,4,0)</f>
        <v>No.</v>
      </c>
      <c r="J131" s="8">
        <f>VLOOKUP('Input Data'!$B131,'Master Data'!$A$2:$F$46,5,0)</f>
        <v>7</v>
      </c>
      <c r="K131" s="8">
        <f>VLOOKUP('Input Data'!$B131,'Master Data'!$A$2:$F$46,6,0)</f>
        <v>8.33</v>
      </c>
      <c r="L131" s="8">
        <f>'Input Data'!$C131*'Input Data'!$J131</f>
        <v>91</v>
      </c>
      <c r="M131" s="8">
        <f>'Input Data'!$C131*'Input Data'!$K131*(1-'Input Data'!$F131)</f>
        <v>108.29</v>
      </c>
      <c r="N131" s="8">
        <v>18</v>
      </c>
      <c r="O131" s="8" t="str">
        <f>TEXT('Input Data'!$A131,"MMM")</f>
        <v>Jun</v>
      </c>
      <c r="P131" s="8" t="str">
        <f>TEXT('Input Data'!$A131,"YYYY")</f>
        <v>2021</v>
      </c>
    </row>
    <row r="132" spans="1:16" ht="14.25" customHeight="1" x14ac:dyDescent="0.3">
      <c r="A132" s="6">
        <v>44366</v>
      </c>
      <c r="B132" s="7" t="s">
        <v>61</v>
      </c>
      <c r="C132" s="8">
        <v>5</v>
      </c>
      <c r="D132" s="8" t="s">
        <v>22</v>
      </c>
      <c r="E132" s="8" t="s">
        <v>18</v>
      </c>
      <c r="F132" s="9">
        <v>0</v>
      </c>
      <c r="G132" s="8" t="str">
        <f>VLOOKUP('Input Data'!$B132,'Master Data'!$A$2:$F$46,2,0)</f>
        <v>Product41</v>
      </c>
      <c r="H132" s="8" t="str">
        <f>VLOOKUP('Input Data'!$B132,'Master Data'!$A$2:$F$46,3,0)</f>
        <v>Category05</v>
      </c>
      <c r="I132" s="8" t="str">
        <f>VLOOKUP('Input Data'!$B132,'Master Data'!$A$2:$F$46,4,0)</f>
        <v>Ft</v>
      </c>
      <c r="J132" s="8">
        <f>VLOOKUP('Input Data'!$B132,'Master Data'!$A$2:$F$46,5,0)</f>
        <v>138</v>
      </c>
      <c r="K132" s="8">
        <f>VLOOKUP('Input Data'!$B132,'Master Data'!$A$2:$F$46,6,0)</f>
        <v>173.88</v>
      </c>
      <c r="L132" s="8">
        <f>'Input Data'!$C132*'Input Data'!$J132</f>
        <v>690</v>
      </c>
      <c r="M132" s="8">
        <f>'Input Data'!$C132*'Input Data'!$K132*(1-'Input Data'!$F132)</f>
        <v>869.4</v>
      </c>
      <c r="N132" s="8">
        <v>19</v>
      </c>
      <c r="O132" s="8" t="str">
        <f>TEXT('Input Data'!$A132,"MMM")</f>
        <v>Jun</v>
      </c>
      <c r="P132" s="8" t="str">
        <f>TEXT('Input Data'!$A132,"YYYY")</f>
        <v>2021</v>
      </c>
    </row>
    <row r="133" spans="1:16" ht="14.25" customHeight="1" x14ac:dyDescent="0.3">
      <c r="A133" s="6">
        <v>44367</v>
      </c>
      <c r="B133" s="7" t="s">
        <v>41</v>
      </c>
      <c r="C133" s="8">
        <v>1</v>
      </c>
      <c r="D133" s="8" t="s">
        <v>17</v>
      </c>
      <c r="E133" s="8" t="s">
        <v>20</v>
      </c>
      <c r="F133" s="9">
        <v>0</v>
      </c>
      <c r="G133" s="8" t="str">
        <f>VLOOKUP('Input Data'!$B133,'Master Data'!$A$2:$F$46,2,0)</f>
        <v>Product16</v>
      </c>
      <c r="H133" s="8" t="str">
        <f>VLOOKUP('Input Data'!$B133,'Master Data'!$A$2:$F$46,3,0)</f>
        <v>Category02</v>
      </c>
      <c r="I133" s="8" t="str">
        <f>VLOOKUP('Input Data'!$B133,'Master Data'!$A$2:$F$46,4,0)</f>
        <v>No.</v>
      </c>
      <c r="J133" s="8">
        <f>VLOOKUP('Input Data'!$B133,'Master Data'!$A$2:$F$46,5,0)</f>
        <v>13</v>
      </c>
      <c r="K133" s="8">
        <f>VLOOKUP('Input Data'!$B133,'Master Data'!$A$2:$F$46,6,0)</f>
        <v>16.64</v>
      </c>
      <c r="L133" s="8">
        <f>'Input Data'!$C133*'Input Data'!$J133</f>
        <v>13</v>
      </c>
      <c r="M133" s="8">
        <f>'Input Data'!$C133*'Input Data'!$K133*(1-'Input Data'!$F133)</f>
        <v>16.64</v>
      </c>
      <c r="N133" s="8">
        <v>20</v>
      </c>
      <c r="O133" s="8" t="str">
        <f>TEXT('Input Data'!$A133,"MMM")</f>
        <v>Jun</v>
      </c>
      <c r="P133" s="8" t="str">
        <f>TEXT('Input Data'!$A133,"YYYY")</f>
        <v>2021</v>
      </c>
    </row>
    <row r="134" spans="1:16" ht="14.25" customHeight="1" x14ac:dyDescent="0.3">
      <c r="A134" s="6">
        <v>44370</v>
      </c>
      <c r="B134" s="7" t="s">
        <v>41</v>
      </c>
      <c r="C134" s="8">
        <v>4</v>
      </c>
      <c r="D134" s="8" t="s">
        <v>22</v>
      </c>
      <c r="E134" s="8" t="s">
        <v>18</v>
      </c>
      <c r="F134" s="9">
        <v>0</v>
      </c>
      <c r="G134" s="8" t="str">
        <f>VLOOKUP('Input Data'!$B134,'Master Data'!$A$2:$F$46,2,0)</f>
        <v>Product16</v>
      </c>
      <c r="H134" s="8" t="str">
        <f>VLOOKUP('Input Data'!$B134,'Master Data'!$A$2:$F$46,3,0)</f>
        <v>Category02</v>
      </c>
      <c r="I134" s="8" t="str">
        <f>VLOOKUP('Input Data'!$B134,'Master Data'!$A$2:$F$46,4,0)</f>
        <v>No.</v>
      </c>
      <c r="J134" s="8">
        <f>VLOOKUP('Input Data'!$B134,'Master Data'!$A$2:$F$46,5,0)</f>
        <v>13</v>
      </c>
      <c r="K134" s="8">
        <f>VLOOKUP('Input Data'!$B134,'Master Data'!$A$2:$F$46,6,0)</f>
        <v>16.64</v>
      </c>
      <c r="L134" s="8">
        <f>'Input Data'!$C134*'Input Data'!$J134</f>
        <v>52</v>
      </c>
      <c r="M134" s="8">
        <f>'Input Data'!$C134*'Input Data'!$K134*(1-'Input Data'!$F134)</f>
        <v>66.56</v>
      </c>
      <c r="N134" s="8">
        <v>23</v>
      </c>
      <c r="O134" s="8" t="str">
        <f>TEXT('Input Data'!$A134,"MMM")</f>
        <v>Jun</v>
      </c>
      <c r="P134" s="8" t="str">
        <f>TEXT('Input Data'!$A134,"YYYY")</f>
        <v>2021</v>
      </c>
    </row>
    <row r="135" spans="1:16" ht="14.25" customHeight="1" x14ac:dyDescent="0.3">
      <c r="A135" s="6">
        <v>44371</v>
      </c>
      <c r="B135" s="7" t="s">
        <v>51</v>
      </c>
      <c r="C135" s="8">
        <v>13</v>
      </c>
      <c r="D135" s="8" t="s">
        <v>22</v>
      </c>
      <c r="E135" s="8" t="s">
        <v>18</v>
      </c>
      <c r="F135" s="9">
        <v>0</v>
      </c>
      <c r="G135" s="8" t="str">
        <f>VLOOKUP('Input Data'!$B135,'Master Data'!$A$2:$F$46,2,0)</f>
        <v>Product11</v>
      </c>
      <c r="H135" s="8" t="str">
        <f>VLOOKUP('Input Data'!$B135,'Master Data'!$A$2:$F$46,3,0)</f>
        <v>Category02</v>
      </c>
      <c r="I135" s="8" t="str">
        <f>VLOOKUP('Input Data'!$B135,'Master Data'!$A$2:$F$46,4,0)</f>
        <v>Lt</v>
      </c>
      <c r="J135" s="8">
        <f>VLOOKUP('Input Data'!$B135,'Master Data'!$A$2:$F$46,5,0)</f>
        <v>44</v>
      </c>
      <c r="K135" s="8">
        <f>VLOOKUP('Input Data'!$B135,'Master Data'!$A$2:$F$46,6,0)</f>
        <v>48.4</v>
      </c>
      <c r="L135" s="8">
        <f>'Input Data'!$C135*'Input Data'!$J135</f>
        <v>572</v>
      </c>
      <c r="M135" s="8">
        <f>'Input Data'!$C135*'Input Data'!$K135*(1-'Input Data'!$F135)</f>
        <v>629.19999999999993</v>
      </c>
      <c r="N135" s="8">
        <v>24</v>
      </c>
      <c r="O135" s="8" t="str">
        <f>TEXT('Input Data'!$A135,"MMM")</f>
        <v>Jun</v>
      </c>
      <c r="P135" s="8" t="str">
        <f>TEXT('Input Data'!$A135,"YYYY")</f>
        <v>2021</v>
      </c>
    </row>
    <row r="136" spans="1:16" ht="14.25" customHeight="1" x14ac:dyDescent="0.3">
      <c r="A136" s="6">
        <v>44373</v>
      </c>
      <c r="B136" s="7" t="s">
        <v>57</v>
      </c>
      <c r="C136" s="8">
        <v>7</v>
      </c>
      <c r="D136" s="8" t="s">
        <v>18</v>
      </c>
      <c r="E136" s="8" t="s">
        <v>18</v>
      </c>
      <c r="F136" s="9">
        <v>0</v>
      </c>
      <c r="G136" s="8" t="str">
        <f>VLOOKUP('Input Data'!$B136,'Master Data'!$A$2:$F$46,2,0)</f>
        <v>Product09</v>
      </c>
      <c r="H136" s="8" t="str">
        <f>VLOOKUP('Input Data'!$B136,'Master Data'!$A$2:$F$46,3,0)</f>
        <v>Category01</v>
      </c>
      <c r="I136" s="8" t="str">
        <f>VLOOKUP('Input Data'!$B136,'Master Data'!$A$2:$F$46,4,0)</f>
        <v>No.</v>
      </c>
      <c r="J136" s="8">
        <f>VLOOKUP('Input Data'!$B136,'Master Data'!$A$2:$F$46,5,0)</f>
        <v>6</v>
      </c>
      <c r="K136" s="8">
        <f>VLOOKUP('Input Data'!$B136,'Master Data'!$A$2:$F$46,6,0)</f>
        <v>7.8599999999999994</v>
      </c>
      <c r="L136" s="8">
        <f>'Input Data'!$C136*'Input Data'!$J136</f>
        <v>42</v>
      </c>
      <c r="M136" s="8">
        <f>'Input Data'!$C136*'Input Data'!$K136*(1-'Input Data'!$F136)</f>
        <v>55.019999999999996</v>
      </c>
      <c r="N136" s="8">
        <v>26</v>
      </c>
      <c r="O136" s="8" t="str">
        <f>TEXT('Input Data'!$A136,"MMM")</f>
        <v>Jun</v>
      </c>
      <c r="P136" s="8" t="str">
        <f>TEXT('Input Data'!$A136,"YYYY")</f>
        <v>2021</v>
      </c>
    </row>
    <row r="137" spans="1:16" ht="14.25" customHeight="1" x14ac:dyDescent="0.3">
      <c r="A137" s="6">
        <v>44374</v>
      </c>
      <c r="B137" s="7" t="s">
        <v>44</v>
      </c>
      <c r="C137" s="8">
        <v>11</v>
      </c>
      <c r="D137" s="8" t="s">
        <v>22</v>
      </c>
      <c r="E137" s="8" t="s">
        <v>20</v>
      </c>
      <c r="F137" s="9">
        <v>0</v>
      </c>
      <c r="G137" s="8" t="str">
        <f>VLOOKUP('Input Data'!$B137,'Master Data'!$A$2:$F$46,2,0)</f>
        <v>Product05</v>
      </c>
      <c r="H137" s="8" t="str">
        <f>VLOOKUP('Input Data'!$B137,'Master Data'!$A$2:$F$46,3,0)</f>
        <v>Category01</v>
      </c>
      <c r="I137" s="8" t="str">
        <f>VLOOKUP('Input Data'!$B137,'Master Data'!$A$2:$F$46,4,0)</f>
        <v>Ft</v>
      </c>
      <c r="J137" s="8">
        <f>VLOOKUP('Input Data'!$B137,'Master Data'!$A$2:$F$46,5,0)</f>
        <v>133</v>
      </c>
      <c r="K137" s="8">
        <f>VLOOKUP('Input Data'!$B137,'Master Data'!$A$2:$F$46,6,0)</f>
        <v>155.61000000000001</v>
      </c>
      <c r="L137" s="8">
        <f>'Input Data'!$C137*'Input Data'!$J137</f>
        <v>1463</v>
      </c>
      <c r="M137" s="8">
        <f>'Input Data'!$C137*'Input Data'!$K137*(1-'Input Data'!$F137)</f>
        <v>1711.71</v>
      </c>
      <c r="N137" s="8">
        <v>27</v>
      </c>
      <c r="O137" s="8" t="str">
        <f>TEXT('Input Data'!$A137,"MMM")</f>
        <v>Jun</v>
      </c>
      <c r="P137" s="8" t="str">
        <f>TEXT('Input Data'!$A137,"YYYY")</f>
        <v>2021</v>
      </c>
    </row>
    <row r="138" spans="1:16" ht="14.25" customHeight="1" x14ac:dyDescent="0.3">
      <c r="A138" s="6">
        <v>44375</v>
      </c>
      <c r="B138" s="7" t="s">
        <v>52</v>
      </c>
      <c r="C138" s="8">
        <v>2</v>
      </c>
      <c r="D138" s="8" t="s">
        <v>18</v>
      </c>
      <c r="E138" s="8" t="s">
        <v>20</v>
      </c>
      <c r="F138" s="9">
        <v>0</v>
      </c>
      <c r="G138" s="8" t="str">
        <f>VLOOKUP('Input Data'!$B138,'Master Data'!$A$2:$F$46,2,0)</f>
        <v>Product21</v>
      </c>
      <c r="H138" s="8" t="str">
        <f>VLOOKUP('Input Data'!$B138,'Master Data'!$A$2:$F$46,3,0)</f>
        <v>Category03</v>
      </c>
      <c r="I138" s="8" t="str">
        <f>VLOOKUP('Input Data'!$B138,'Master Data'!$A$2:$F$46,4,0)</f>
        <v>Ft</v>
      </c>
      <c r="J138" s="8">
        <f>VLOOKUP('Input Data'!$B138,'Master Data'!$A$2:$F$46,5,0)</f>
        <v>126</v>
      </c>
      <c r="K138" s="8">
        <f>VLOOKUP('Input Data'!$B138,'Master Data'!$A$2:$F$46,6,0)</f>
        <v>162.54</v>
      </c>
      <c r="L138" s="8">
        <f>'Input Data'!$C138*'Input Data'!$J138</f>
        <v>252</v>
      </c>
      <c r="M138" s="8">
        <f>'Input Data'!$C138*'Input Data'!$K138*(1-'Input Data'!$F138)</f>
        <v>325.08</v>
      </c>
      <c r="N138" s="8">
        <v>28</v>
      </c>
      <c r="O138" s="8" t="str">
        <f>TEXT('Input Data'!$A138,"MMM")</f>
        <v>Jun</v>
      </c>
      <c r="P138" s="8" t="str">
        <f>TEXT('Input Data'!$A138,"YYYY")</f>
        <v>2021</v>
      </c>
    </row>
    <row r="139" spans="1:16" ht="14.25" customHeight="1" x14ac:dyDescent="0.3">
      <c r="A139" s="6">
        <v>44375</v>
      </c>
      <c r="B139" s="7" t="s">
        <v>24</v>
      </c>
      <c r="C139" s="8">
        <v>7</v>
      </c>
      <c r="D139" s="8" t="s">
        <v>18</v>
      </c>
      <c r="E139" s="8" t="s">
        <v>18</v>
      </c>
      <c r="F139" s="9">
        <v>0</v>
      </c>
      <c r="G139" s="8" t="str">
        <f>VLOOKUP('Input Data'!$B139,'Master Data'!$A$2:$F$46,2,0)</f>
        <v>Product35</v>
      </c>
      <c r="H139" s="8" t="str">
        <f>VLOOKUP('Input Data'!$B139,'Master Data'!$A$2:$F$46,3,0)</f>
        <v>Category04</v>
      </c>
      <c r="I139" s="8" t="str">
        <f>VLOOKUP('Input Data'!$B139,'Master Data'!$A$2:$F$46,4,0)</f>
        <v>No.</v>
      </c>
      <c r="J139" s="8">
        <f>VLOOKUP('Input Data'!$B139,'Master Data'!$A$2:$F$46,5,0)</f>
        <v>5</v>
      </c>
      <c r="K139" s="8">
        <f>VLOOKUP('Input Data'!$B139,'Master Data'!$A$2:$F$46,6,0)</f>
        <v>6.7</v>
      </c>
      <c r="L139" s="8">
        <f>'Input Data'!$C139*'Input Data'!$J139</f>
        <v>35</v>
      </c>
      <c r="M139" s="8">
        <f>'Input Data'!$C139*'Input Data'!$K139*(1-'Input Data'!$F139)</f>
        <v>46.9</v>
      </c>
      <c r="N139" s="8">
        <v>28</v>
      </c>
      <c r="O139" s="8" t="str">
        <f>TEXT('Input Data'!$A139,"MMM")</f>
        <v>Jun</v>
      </c>
      <c r="P139" s="8" t="str">
        <f>TEXT('Input Data'!$A139,"YYYY")</f>
        <v>2021</v>
      </c>
    </row>
    <row r="140" spans="1:16" ht="14.25" customHeight="1" x14ac:dyDescent="0.3">
      <c r="A140" s="6">
        <v>44376</v>
      </c>
      <c r="B140" s="7" t="s">
        <v>29</v>
      </c>
      <c r="C140" s="8">
        <v>4</v>
      </c>
      <c r="D140" s="8" t="s">
        <v>22</v>
      </c>
      <c r="E140" s="8" t="s">
        <v>18</v>
      </c>
      <c r="F140" s="9">
        <v>0</v>
      </c>
      <c r="G140" s="8" t="str">
        <f>VLOOKUP('Input Data'!$B140,'Master Data'!$A$2:$F$46,2,0)</f>
        <v>Product14</v>
      </c>
      <c r="H140" s="8" t="str">
        <f>VLOOKUP('Input Data'!$B140,'Master Data'!$A$2:$F$46,3,0)</f>
        <v>Category02</v>
      </c>
      <c r="I140" s="8" t="str">
        <f>VLOOKUP('Input Data'!$B140,'Master Data'!$A$2:$F$46,4,0)</f>
        <v>Kg</v>
      </c>
      <c r="J140" s="8">
        <f>VLOOKUP('Input Data'!$B140,'Master Data'!$A$2:$F$46,5,0)</f>
        <v>112</v>
      </c>
      <c r="K140" s="8">
        <f>VLOOKUP('Input Data'!$B140,'Master Data'!$A$2:$F$46,6,0)</f>
        <v>146.72</v>
      </c>
      <c r="L140" s="8">
        <f>'Input Data'!$C140*'Input Data'!$J140</f>
        <v>448</v>
      </c>
      <c r="M140" s="8">
        <f>'Input Data'!$C140*'Input Data'!$K140*(1-'Input Data'!$F140)</f>
        <v>586.88</v>
      </c>
      <c r="N140" s="8">
        <v>29</v>
      </c>
      <c r="O140" s="8" t="str">
        <f>TEXT('Input Data'!$A140,"MMM")</f>
        <v>Jun</v>
      </c>
      <c r="P140" s="8" t="str">
        <f>TEXT('Input Data'!$A140,"YYYY")</f>
        <v>2021</v>
      </c>
    </row>
    <row r="141" spans="1:16" ht="14.25" customHeight="1" x14ac:dyDescent="0.3">
      <c r="A141" s="6">
        <v>44378</v>
      </c>
      <c r="B141" s="7" t="s">
        <v>44</v>
      </c>
      <c r="C141" s="8">
        <v>11</v>
      </c>
      <c r="D141" s="8" t="s">
        <v>22</v>
      </c>
      <c r="E141" s="8" t="s">
        <v>20</v>
      </c>
      <c r="F141" s="9">
        <v>0</v>
      </c>
      <c r="G141" s="8" t="str">
        <f>VLOOKUP('Input Data'!$B141,'Master Data'!$A$2:$F$46,2,0)</f>
        <v>Product05</v>
      </c>
      <c r="H141" s="8" t="str">
        <f>VLOOKUP('Input Data'!$B141,'Master Data'!$A$2:$F$46,3,0)</f>
        <v>Category01</v>
      </c>
      <c r="I141" s="8" t="str">
        <f>VLOOKUP('Input Data'!$B141,'Master Data'!$A$2:$F$46,4,0)</f>
        <v>Ft</v>
      </c>
      <c r="J141" s="8">
        <f>VLOOKUP('Input Data'!$B141,'Master Data'!$A$2:$F$46,5,0)</f>
        <v>133</v>
      </c>
      <c r="K141" s="8">
        <f>VLOOKUP('Input Data'!$B141,'Master Data'!$A$2:$F$46,6,0)</f>
        <v>155.61000000000001</v>
      </c>
      <c r="L141" s="8">
        <f>'Input Data'!$C141*'Input Data'!$J141</f>
        <v>1463</v>
      </c>
      <c r="M141" s="8">
        <f>'Input Data'!$C141*'Input Data'!$K141*(1-'Input Data'!$F141)</f>
        <v>1711.71</v>
      </c>
      <c r="N141" s="8">
        <v>1</v>
      </c>
      <c r="O141" s="8" t="str">
        <f>TEXT('Input Data'!$A141,"MMM")</f>
        <v>Jul</v>
      </c>
      <c r="P141" s="8" t="str">
        <f>TEXT('Input Data'!$A141,"YYYY")</f>
        <v>2021</v>
      </c>
    </row>
    <row r="142" spans="1:16" ht="14.25" customHeight="1" x14ac:dyDescent="0.3">
      <c r="A142" s="6">
        <v>44379</v>
      </c>
      <c r="B142" s="7" t="s">
        <v>40</v>
      </c>
      <c r="C142" s="8">
        <v>11</v>
      </c>
      <c r="D142" s="8" t="s">
        <v>22</v>
      </c>
      <c r="E142" s="8" t="s">
        <v>20</v>
      </c>
      <c r="F142" s="9">
        <v>0</v>
      </c>
      <c r="G142" s="8" t="str">
        <f>VLOOKUP('Input Data'!$B142,'Master Data'!$A$2:$F$46,2,0)</f>
        <v>Product10</v>
      </c>
      <c r="H142" s="8" t="str">
        <f>VLOOKUP('Input Data'!$B142,'Master Data'!$A$2:$F$46,3,0)</f>
        <v>Category02</v>
      </c>
      <c r="I142" s="8" t="str">
        <f>VLOOKUP('Input Data'!$B142,'Master Data'!$A$2:$F$46,4,0)</f>
        <v>Ft</v>
      </c>
      <c r="J142" s="8">
        <f>VLOOKUP('Input Data'!$B142,'Master Data'!$A$2:$F$46,5,0)</f>
        <v>148</v>
      </c>
      <c r="K142" s="8">
        <f>VLOOKUP('Input Data'!$B142,'Master Data'!$A$2:$F$46,6,0)</f>
        <v>164.28</v>
      </c>
      <c r="L142" s="8">
        <f>'Input Data'!$C142*'Input Data'!$J142</f>
        <v>1628</v>
      </c>
      <c r="M142" s="8">
        <f>'Input Data'!$C142*'Input Data'!$K142*(1-'Input Data'!$F142)</f>
        <v>1807.08</v>
      </c>
      <c r="N142" s="8">
        <v>2</v>
      </c>
      <c r="O142" s="8" t="str">
        <f>TEXT('Input Data'!$A142,"MMM")</f>
        <v>Jul</v>
      </c>
      <c r="P142" s="8" t="str">
        <f>TEXT('Input Data'!$A142,"YYYY")</f>
        <v>2021</v>
      </c>
    </row>
    <row r="143" spans="1:16" ht="14.25" customHeight="1" x14ac:dyDescent="0.3">
      <c r="A143" s="6">
        <v>44380</v>
      </c>
      <c r="B143" s="7" t="s">
        <v>58</v>
      </c>
      <c r="C143" s="8">
        <v>9</v>
      </c>
      <c r="D143" s="8" t="s">
        <v>18</v>
      </c>
      <c r="E143" s="8" t="s">
        <v>20</v>
      </c>
      <c r="F143" s="9">
        <v>0</v>
      </c>
      <c r="G143" s="8" t="str">
        <f>VLOOKUP('Input Data'!$B143,'Master Data'!$A$2:$F$46,2,0)</f>
        <v>Product33</v>
      </c>
      <c r="H143" s="8" t="str">
        <f>VLOOKUP('Input Data'!$B143,'Master Data'!$A$2:$F$46,3,0)</f>
        <v>Category04</v>
      </c>
      <c r="I143" s="8" t="str">
        <f>VLOOKUP('Input Data'!$B143,'Master Data'!$A$2:$F$46,4,0)</f>
        <v>Kg</v>
      </c>
      <c r="J143" s="8">
        <f>VLOOKUP('Input Data'!$B143,'Master Data'!$A$2:$F$46,5,0)</f>
        <v>95</v>
      </c>
      <c r="K143" s="8">
        <f>VLOOKUP('Input Data'!$B143,'Master Data'!$A$2:$F$46,6,0)</f>
        <v>119.7</v>
      </c>
      <c r="L143" s="8">
        <f>'Input Data'!$C143*'Input Data'!$J143</f>
        <v>855</v>
      </c>
      <c r="M143" s="8">
        <f>'Input Data'!$C143*'Input Data'!$K143*(1-'Input Data'!$F143)</f>
        <v>1077.3</v>
      </c>
      <c r="N143" s="8">
        <v>3</v>
      </c>
      <c r="O143" s="8" t="str">
        <f>TEXT('Input Data'!$A143,"MMM")</f>
        <v>Jul</v>
      </c>
      <c r="P143" s="8" t="str">
        <f>TEXT('Input Data'!$A143,"YYYY")</f>
        <v>2021</v>
      </c>
    </row>
    <row r="144" spans="1:16" ht="14.25" customHeight="1" x14ac:dyDescent="0.3">
      <c r="A144" s="6">
        <v>44380</v>
      </c>
      <c r="B144" s="7" t="s">
        <v>26</v>
      </c>
      <c r="C144" s="8">
        <v>8</v>
      </c>
      <c r="D144" s="8" t="s">
        <v>18</v>
      </c>
      <c r="E144" s="8" t="s">
        <v>20</v>
      </c>
      <c r="F144" s="9">
        <v>0</v>
      </c>
      <c r="G144" s="8" t="str">
        <f>VLOOKUP('Input Data'!$B144,'Master Data'!$A$2:$F$46,2,0)</f>
        <v>Product03</v>
      </c>
      <c r="H144" s="8" t="str">
        <f>VLOOKUP('Input Data'!$B144,'Master Data'!$A$2:$F$46,3,0)</f>
        <v>Category01</v>
      </c>
      <c r="I144" s="8" t="str">
        <f>VLOOKUP('Input Data'!$B144,'Master Data'!$A$2:$F$46,4,0)</f>
        <v>Kg</v>
      </c>
      <c r="J144" s="8">
        <f>VLOOKUP('Input Data'!$B144,'Master Data'!$A$2:$F$46,5,0)</f>
        <v>71</v>
      </c>
      <c r="K144" s="8">
        <f>VLOOKUP('Input Data'!$B144,'Master Data'!$A$2:$F$46,6,0)</f>
        <v>80.94</v>
      </c>
      <c r="L144" s="8">
        <f>'Input Data'!$C144*'Input Data'!$J144</f>
        <v>568</v>
      </c>
      <c r="M144" s="8">
        <f>'Input Data'!$C144*'Input Data'!$K144*(1-'Input Data'!$F144)</f>
        <v>647.52</v>
      </c>
      <c r="N144" s="8">
        <v>3</v>
      </c>
      <c r="O144" s="8" t="str">
        <f>TEXT('Input Data'!$A144,"MMM")</f>
        <v>Jul</v>
      </c>
      <c r="P144" s="8" t="str">
        <f>TEXT('Input Data'!$A144,"YYYY")</f>
        <v>2021</v>
      </c>
    </row>
    <row r="145" spans="1:16" ht="14.25" customHeight="1" x14ac:dyDescent="0.3">
      <c r="A145" s="6">
        <v>44382</v>
      </c>
      <c r="B145" s="7" t="s">
        <v>49</v>
      </c>
      <c r="C145" s="8">
        <v>8</v>
      </c>
      <c r="D145" s="8" t="s">
        <v>22</v>
      </c>
      <c r="E145" s="8" t="s">
        <v>18</v>
      </c>
      <c r="F145" s="9">
        <v>0</v>
      </c>
      <c r="G145" s="8" t="str">
        <f>VLOOKUP('Input Data'!$B145,'Master Data'!$A$2:$F$46,2,0)</f>
        <v>Product02</v>
      </c>
      <c r="H145" s="8" t="str">
        <f>VLOOKUP('Input Data'!$B145,'Master Data'!$A$2:$F$46,3,0)</f>
        <v>Category01</v>
      </c>
      <c r="I145" s="8" t="str">
        <f>VLOOKUP('Input Data'!$B145,'Master Data'!$A$2:$F$46,4,0)</f>
        <v>Kg</v>
      </c>
      <c r="J145" s="8">
        <f>VLOOKUP('Input Data'!$B145,'Master Data'!$A$2:$F$46,5,0)</f>
        <v>105</v>
      </c>
      <c r="K145" s="8">
        <f>VLOOKUP('Input Data'!$B145,'Master Data'!$A$2:$F$46,6,0)</f>
        <v>142.80000000000001</v>
      </c>
      <c r="L145" s="8">
        <f>'Input Data'!$C145*'Input Data'!$J145</f>
        <v>840</v>
      </c>
      <c r="M145" s="8">
        <f>'Input Data'!$C145*'Input Data'!$K145*(1-'Input Data'!$F145)</f>
        <v>1142.4000000000001</v>
      </c>
      <c r="N145" s="8">
        <v>5</v>
      </c>
      <c r="O145" s="8" t="str">
        <f>TEXT('Input Data'!$A145,"MMM")</f>
        <v>Jul</v>
      </c>
      <c r="P145" s="8" t="str">
        <f>TEXT('Input Data'!$A145,"YYYY")</f>
        <v>2021</v>
      </c>
    </row>
    <row r="146" spans="1:16" ht="14.25" customHeight="1" x14ac:dyDescent="0.3">
      <c r="A146" s="6">
        <v>44383</v>
      </c>
      <c r="B146" s="7" t="s">
        <v>61</v>
      </c>
      <c r="C146" s="8">
        <v>15</v>
      </c>
      <c r="D146" s="8" t="s">
        <v>22</v>
      </c>
      <c r="E146" s="8" t="s">
        <v>20</v>
      </c>
      <c r="F146" s="9">
        <v>0</v>
      </c>
      <c r="G146" s="8" t="str">
        <f>VLOOKUP('Input Data'!$B146,'Master Data'!$A$2:$F$46,2,0)</f>
        <v>Product41</v>
      </c>
      <c r="H146" s="8" t="str">
        <f>VLOOKUP('Input Data'!$B146,'Master Data'!$A$2:$F$46,3,0)</f>
        <v>Category05</v>
      </c>
      <c r="I146" s="8" t="str">
        <f>VLOOKUP('Input Data'!$B146,'Master Data'!$A$2:$F$46,4,0)</f>
        <v>Ft</v>
      </c>
      <c r="J146" s="8">
        <f>VLOOKUP('Input Data'!$B146,'Master Data'!$A$2:$F$46,5,0)</f>
        <v>138</v>
      </c>
      <c r="K146" s="8">
        <f>VLOOKUP('Input Data'!$B146,'Master Data'!$A$2:$F$46,6,0)</f>
        <v>173.88</v>
      </c>
      <c r="L146" s="8">
        <f>'Input Data'!$C146*'Input Data'!$J146</f>
        <v>2070</v>
      </c>
      <c r="M146" s="8">
        <f>'Input Data'!$C146*'Input Data'!$K146*(1-'Input Data'!$F146)</f>
        <v>2608.1999999999998</v>
      </c>
      <c r="N146" s="8">
        <v>6</v>
      </c>
      <c r="O146" s="8" t="str">
        <f>TEXT('Input Data'!$A146,"MMM")</f>
        <v>Jul</v>
      </c>
      <c r="P146" s="8" t="str">
        <f>TEXT('Input Data'!$A146,"YYYY")</f>
        <v>2021</v>
      </c>
    </row>
    <row r="147" spans="1:16" ht="14.25" customHeight="1" x14ac:dyDescent="0.3">
      <c r="A147" s="6">
        <v>44385</v>
      </c>
      <c r="B147" s="7" t="s">
        <v>23</v>
      </c>
      <c r="C147" s="8">
        <v>10</v>
      </c>
      <c r="D147" s="8" t="s">
        <v>22</v>
      </c>
      <c r="E147" s="8" t="s">
        <v>18</v>
      </c>
      <c r="F147" s="9">
        <v>0</v>
      </c>
      <c r="G147" s="8" t="str">
        <f>VLOOKUP('Input Data'!$B147,'Master Data'!$A$2:$F$46,2,0)</f>
        <v>Product04</v>
      </c>
      <c r="H147" s="8" t="str">
        <f>VLOOKUP('Input Data'!$B147,'Master Data'!$A$2:$F$46,3,0)</f>
        <v>Category01</v>
      </c>
      <c r="I147" s="8" t="str">
        <f>VLOOKUP('Input Data'!$B147,'Master Data'!$A$2:$F$46,4,0)</f>
        <v>Lt</v>
      </c>
      <c r="J147" s="8">
        <f>VLOOKUP('Input Data'!$B147,'Master Data'!$A$2:$F$46,5,0)</f>
        <v>44</v>
      </c>
      <c r="K147" s="8">
        <f>VLOOKUP('Input Data'!$B147,'Master Data'!$A$2:$F$46,6,0)</f>
        <v>48.84</v>
      </c>
      <c r="L147" s="8">
        <f>'Input Data'!$C147*'Input Data'!$J147</f>
        <v>440</v>
      </c>
      <c r="M147" s="8">
        <f>'Input Data'!$C147*'Input Data'!$K147*(1-'Input Data'!$F147)</f>
        <v>488.40000000000003</v>
      </c>
      <c r="N147" s="8">
        <v>8</v>
      </c>
      <c r="O147" s="8" t="str">
        <f>TEXT('Input Data'!$A147,"MMM")</f>
        <v>Jul</v>
      </c>
      <c r="P147" s="8" t="str">
        <f>TEXT('Input Data'!$A147,"YYYY")</f>
        <v>2021</v>
      </c>
    </row>
    <row r="148" spans="1:16" ht="14.25" customHeight="1" x14ac:dyDescent="0.3">
      <c r="A148" s="6">
        <v>44387</v>
      </c>
      <c r="B148" s="7" t="s">
        <v>33</v>
      </c>
      <c r="C148" s="8">
        <v>6</v>
      </c>
      <c r="D148" s="8" t="s">
        <v>17</v>
      </c>
      <c r="E148" s="8" t="s">
        <v>20</v>
      </c>
      <c r="F148" s="9">
        <v>0</v>
      </c>
      <c r="G148" s="8" t="str">
        <f>VLOOKUP('Input Data'!$B148,'Master Data'!$A$2:$F$46,2,0)</f>
        <v>Product34</v>
      </c>
      <c r="H148" s="8" t="str">
        <f>VLOOKUP('Input Data'!$B148,'Master Data'!$A$2:$F$46,3,0)</f>
        <v>Category04</v>
      </c>
      <c r="I148" s="8" t="str">
        <f>VLOOKUP('Input Data'!$B148,'Master Data'!$A$2:$F$46,4,0)</f>
        <v>Lt</v>
      </c>
      <c r="J148" s="8">
        <f>VLOOKUP('Input Data'!$B148,'Master Data'!$A$2:$F$46,5,0)</f>
        <v>55</v>
      </c>
      <c r="K148" s="8">
        <f>VLOOKUP('Input Data'!$B148,'Master Data'!$A$2:$F$46,6,0)</f>
        <v>58.3</v>
      </c>
      <c r="L148" s="8">
        <f>'Input Data'!$C148*'Input Data'!$J148</f>
        <v>330</v>
      </c>
      <c r="M148" s="8">
        <f>'Input Data'!$C148*'Input Data'!$K148*(1-'Input Data'!$F148)</f>
        <v>349.79999999999995</v>
      </c>
      <c r="N148" s="8">
        <v>10</v>
      </c>
      <c r="O148" s="8" t="str">
        <f>TEXT('Input Data'!$A148,"MMM")</f>
        <v>Jul</v>
      </c>
      <c r="P148" s="8" t="str">
        <f>TEXT('Input Data'!$A148,"YYYY")</f>
        <v>2021</v>
      </c>
    </row>
    <row r="149" spans="1:16" ht="14.25" customHeight="1" x14ac:dyDescent="0.3">
      <c r="A149" s="6">
        <v>44388</v>
      </c>
      <c r="B149" s="7" t="s">
        <v>57</v>
      </c>
      <c r="C149" s="8">
        <v>4</v>
      </c>
      <c r="D149" s="8" t="s">
        <v>17</v>
      </c>
      <c r="E149" s="8" t="s">
        <v>18</v>
      </c>
      <c r="F149" s="9">
        <v>0</v>
      </c>
      <c r="G149" s="8" t="str">
        <f>VLOOKUP('Input Data'!$B149,'Master Data'!$A$2:$F$46,2,0)</f>
        <v>Product09</v>
      </c>
      <c r="H149" s="8" t="str">
        <f>VLOOKUP('Input Data'!$B149,'Master Data'!$A$2:$F$46,3,0)</f>
        <v>Category01</v>
      </c>
      <c r="I149" s="8" t="str">
        <f>VLOOKUP('Input Data'!$B149,'Master Data'!$A$2:$F$46,4,0)</f>
        <v>No.</v>
      </c>
      <c r="J149" s="8">
        <f>VLOOKUP('Input Data'!$B149,'Master Data'!$A$2:$F$46,5,0)</f>
        <v>6</v>
      </c>
      <c r="K149" s="8">
        <f>VLOOKUP('Input Data'!$B149,'Master Data'!$A$2:$F$46,6,0)</f>
        <v>7.8599999999999994</v>
      </c>
      <c r="L149" s="8">
        <f>'Input Data'!$C149*'Input Data'!$J149</f>
        <v>24</v>
      </c>
      <c r="M149" s="8">
        <f>'Input Data'!$C149*'Input Data'!$K149*(1-'Input Data'!$F149)</f>
        <v>31.439999999999998</v>
      </c>
      <c r="N149" s="8">
        <v>11</v>
      </c>
      <c r="O149" s="8" t="str">
        <f>TEXT('Input Data'!$A149,"MMM")</f>
        <v>Jul</v>
      </c>
      <c r="P149" s="8" t="str">
        <f>TEXT('Input Data'!$A149,"YYYY")</f>
        <v>2021</v>
      </c>
    </row>
    <row r="150" spans="1:16" ht="14.25" customHeight="1" x14ac:dyDescent="0.3">
      <c r="A150" s="6">
        <v>44390</v>
      </c>
      <c r="B150" s="7" t="s">
        <v>60</v>
      </c>
      <c r="C150" s="8">
        <v>1</v>
      </c>
      <c r="D150" s="8" t="s">
        <v>22</v>
      </c>
      <c r="E150" s="8" t="s">
        <v>20</v>
      </c>
      <c r="F150" s="9">
        <v>0</v>
      </c>
      <c r="G150" s="8" t="str">
        <f>VLOOKUP('Input Data'!$B150,'Master Data'!$A$2:$F$46,2,0)</f>
        <v>Product19</v>
      </c>
      <c r="H150" s="8" t="str">
        <f>VLOOKUP('Input Data'!$B150,'Master Data'!$A$2:$F$46,3,0)</f>
        <v>Category02</v>
      </c>
      <c r="I150" s="8" t="str">
        <f>VLOOKUP('Input Data'!$B150,'Master Data'!$A$2:$F$46,4,0)</f>
        <v>Ft</v>
      </c>
      <c r="J150" s="8">
        <f>VLOOKUP('Input Data'!$B150,'Master Data'!$A$2:$F$46,5,0)</f>
        <v>150</v>
      </c>
      <c r="K150" s="8">
        <f>VLOOKUP('Input Data'!$B150,'Master Data'!$A$2:$F$46,6,0)</f>
        <v>210</v>
      </c>
      <c r="L150" s="8">
        <f>'Input Data'!$C150*'Input Data'!$J150</f>
        <v>150</v>
      </c>
      <c r="M150" s="8">
        <f>'Input Data'!$C150*'Input Data'!$K150*(1-'Input Data'!$F150)</f>
        <v>210</v>
      </c>
      <c r="N150" s="8">
        <v>13</v>
      </c>
      <c r="O150" s="8" t="str">
        <f>TEXT('Input Data'!$A150,"MMM")</f>
        <v>Jul</v>
      </c>
      <c r="P150" s="8" t="str">
        <f>TEXT('Input Data'!$A150,"YYYY")</f>
        <v>2021</v>
      </c>
    </row>
    <row r="151" spans="1:16" ht="14.25" customHeight="1" x14ac:dyDescent="0.3">
      <c r="A151" s="6">
        <v>44393</v>
      </c>
      <c r="B151" s="7" t="s">
        <v>32</v>
      </c>
      <c r="C151" s="8">
        <v>8</v>
      </c>
      <c r="D151" s="8" t="s">
        <v>17</v>
      </c>
      <c r="E151" s="8" t="s">
        <v>20</v>
      </c>
      <c r="F151" s="9">
        <v>0</v>
      </c>
      <c r="G151" s="8" t="str">
        <f>VLOOKUP('Input Data'!$B151,'Master Data'!$A$2:$F$46,2,0)</f>
        <v>Product23</v>
      </c>
      <c r="H151" s="8" t="str">
        <f>VLOOKUP('Input Data'!$B151,'Master Data'!$A$2:$F$46,3,0)</f>
        <v>Category03</v>
      </c>
      <c r="I151" s="8" t="str">
        <f>VLOOKUP('Input Data'!$B151,'Master Data'!$A$2:$F$46,4,0)</f>
        <v>Ft</v>
      </c>
      <c r="J151" s="8">
        <f>VLOOKUP('Input Data'!$B151,'Master Data'!$A$2:$F$46,5,0)</f>
        <v>141</v>
      </c>
      <c r="K151" s="8">
        <f>VLOOKUP('Input Data'!$B151,'Master Data'!$A$2:$F$46,6,0)</f>
        <v>149.46</v>
      </c>
      <c r="L151" s="8">
        <f>'Input Data'!$C151*'Input Data'!$J151</f>
        <v>1128</v>
      </c>
      <c r="M151" s="8">
        <f>'Input Data'!$C151*'Input Data'!$K151*(1-'Input Data'!$F151)</f>
        <v>1195.68</v>
      </c>
      <c r="N151" s="8">
        <v>16</v>
      </c>
      <c r="O151" s="8" t="str">
        <f>TEXT('Input Data'!$A151,"MMM")</f>
        <v>Jul</v>
      </c>
      <c r="P151" s="8" t="str">
        <f>TEXT('Input Data'!$A151,"YYYY")</f>
        <v>2021</v>
      </c>
    </row>
    <row r="152" spans="1:16" ht="14.25" customHeight="1" x14ac:dyDescent="0.3">
      <c r="A152" s="6">
        <v>44395</v>
      </c>
      <c r="B152" s="7" t="s">
        <v>46</v>
      </c>
      <c r="C152" s="8">
        <v>14</v>
      </c>
      <c r="D152" s="8" t="s">
        <v>18</v>
      </c>
      <c r="E152" s="8" t="s">
        <v>18</v>
      </c>
      <c r="F152" s="9">
        <v>0</v>
      </c>
      <c r="G152" s="8" t="str">
        <f>VLOOKUP('Input Data'!$B152,'Master Data'!$A$2:$F$46,2,0)</f>
        <v>Product27</v>
      </c>
      <c r="H152" s="8" t="str">
        <f>VLOOKUP('Input Data'!$B152,'Master Data'!$A$2:$F$46,3,0)</f>
        <v>Category04</v>
      </c>
      <c r="I152" s="8" t="str">
        <f>VLOOKUP('Input Data'!$B152,'Master Data'!$A$2:$F$46,4,0)</f>
        <v>Lt</v>
      </c>
      <c r="J152" s="8">
        <f>VLOOKUP('Input Data'!$B152,'Master Data'!$A$2:$F$46,5,0)</f>
        <v>48</v>
      </c>
      <c r="K152" s="8">
        <f>VLOOKUP('Input Data'!$B152,'Master Data'!$A$2:$F$46,6,0)</f>
        <v>57.120000000000005</v>
      </c>
      <c r="L152" s="8">
        <f>'Input Data'!$C152*'Input Data'!$J152</f>
        <v>672</v>
      </c>
      <c r="M152" s="8">
        <f>'Input Data'!$C152*'Input Data'!$K152*(1-'Input Data'!$F152)</f>
        <v>799.68000000000006</v>
      </c>
      <c r="N152" s="8">
        <v>18</v>
      </c>
      <c r="O152" s="8" t="str">
        <f>TEXT('Input Data'!$A152,"MMM")</f>
        <v>Jul</v>
      </c>
      <c r="P152" s="8" t="str">
        <f>TEXT('Input Data'!$A152,"YYYY")</f>
        <v>2021</v>
      </c>
    </row>
    <row r="153" spans="1:16" ht="14.25" customHeight="1" x14ac:dyDescent="0.3">
      <c r="A153" s="6">
        <v>44397</v>
      </c>
      <c r="B153" s="7" t="s">
        <v>19</v>
      </c>
      <c r="C153" s="8">
        <v>11</v>
      </c>
      <c r="D153" s="8" t="s">
        <v>18</v>
      </c>
      <c r="E153" s="8" t="s">
        <v>18</v>
      </c>
      <c r="F153" s="9">
        <v>0</v>
      </c>
      <c r="G153" s="8" t="str">
        <f>VLOOKUP('Input Data'!$B153,'Master Data'!$A$2:$F$46,2,0)</f>
        <v>Product38</v>
      </c>
      <c r="H153" s="8" t="str">
        <f>VLOOKUP('Input Data'!$B153,'Master Data'!$A$2:$F$46,3,0)</f>
        <v>Category05</v>
      </c>
      <c r="I153" s="8" t="str">
        <f>VLOOKUP('Input Data'!$B153,'Master Data'!$A$2:$F$46,4,0)</f>
        <v>Kg</v>
      </c>
      <c r="J153" s="8">
        <f>VLOOKUP('Input Data'!$B153,'Master Data'!$A$2:$F$46,5,0)</f>
        <v>72</v>
      </c>
      <c r="K153" s="8">
        <f>VLOOKUP('Input Data'!$B153,'Master Data'!$A$2:$F$46,6,0)</f>
        <v>79.92</v>
      </c>
      <c r="L153" s="8">
        <f>'Input Data'!$C153*'Input Data'!$J153</f>
        <v>792</v>
      </c>
      <c r="M153" s="8">
        <f>'Input Data'!$C153*'Input Data'!$K153*(1-'Input Data'!$F153)</f>
        <v>879.12</v>
      </c>
      <c r="N153" s="8">
        <v>20</v>
      </c>
      <c r="O153" s="8" t="str">
        <f>TEXT('Input Data'!$A153,"MMM")</f>
        <v>Jul</v>
      </c>
      <c r="P153" s="8" t="str">
        <f>TEXT('Input Data'!$A153,"YYYY")</f>
        <v>2021</v>
      </c>
    </row>
    <row r="154" spans="1:16" ht="14.25" customHeight="1" x14ac:dyDescent="0.3">
      <c r="A154" s="6">
        <v>44397</v>
      </c>
      <c r="B154" s="7" t="s">
        <v>43</v>
      </c>
      <c r="C154" s="8">
        <v>5</v>
      </c>
      <c r="D154" s="8" t="s">
        <v>22</v>
      </c>
      <c r="E154" s="8" t="s">
        <v>18</v>
      </c>
      <c r="F154" s="9">
        <v>0</v>
      </c>
      <c r="G154" s="8" t="str">
        <f>VLOOKUP('Input Data'!$B154,'Master Data'!$A$2:$F$46,2,0)</f>
        <v>Product43</v>
      </c>
      <c r="H154" s="8" t="str">
        <f>VLOOKUP('Input Data'!$B154,'Master Data'!$A$2:$F$46,3,0)</f>
        <v>Category05</v>
      </c>
      <c r="I154" s="8" t="str">
        <f>VLOOKUP('Input Data'!$B154,'Master Data'!$A$2:$F$46,4,0)</f>
        <v>Kg</v>
      </c>
      <c r="J154" s="8">
        <f>VLOOKUP('Input Data'!$B154,'Master Data'!$A$2:$F$46,5,0)</f>
        <v>67</v>
      </c>
      <c r="K154" s="8">
        <f>VLOOKUP('Input Data'!$B154,'Master Data'!$A$2:$F$46,6,0)</f>
        <v>83.08</v>
      </c>
      <c r="L154" s="8">
        <f>'Input Data'!$C154*'Input Data'!$J154</f>
        <v>335</v>
      </c>
      <c r="M154" s="8">
        <f>'Input Data'!$C154*'Input Data'!$K154*(1-'Input Data'!$F154)</f>
        <v>415.4</v>
      </c>
      <c r="N154" s="8">
        <v>20</v>
      </c>
      <c r="O154" s="8" t="str">
        <f>TEXT('Input Data'!$A154,"MMM")</f>
        <v>Jul</v>
      </c>
      <c r="P154" s="8" t="str">
        <f>TEXT('Input Data'!$A154,"YYYY")</f>
        <v>2021</v>
      </c>
    </row>
    <row r="155" spans="1:16" ht="14.25" customHeight="1" x14ac:dyDescent="0.3">
      <c r="A155" s="6">
        <v>44398</v>
      </c>
      <c r="B155" s="7" t="s">
        <v>39</v>
      </c>
      <c r="C155" s="8">
        <v>15</v>
      </c>
      <c r="D155" s="8" t="s">
        <v>22</v>
      </c>
      <c r="E155" s="8" t="s">
        <v>18</v>
      </c>
      <c r="F155" s="9">
        <v>0</v>
      </c>
      <c r="G155" s="8" t="str">
        <f>VLOOKUP('Input Data'!$B155,'Master Data'!$A$2:$F$46,2,0)</f>
        <v>Product29</v>
      </c>
      <c r="H155" s="8" t="str">
        <f>VLOOKUP('Input Data'!$B155,'Master Data'!$A$2:$F$46,3,0)</f>
        <v>Category04</v>
      </c>
      <c r="I155" s="8" t="str">
        <f>VLOOKUP('Input Data'!$B155,'Master Data'!$A$2:$F$46,4,0)</f>
        <v>Lt</v>
      </c>
      <c r="J155" s="8">
        <f>VLOOKUP('Input Data'!$B155,'Master Data'!$A$2:$F$46,5,0)</f>
        <v>47</v>
      </c>
      <c r="K155" s="8">
        <f>VLOOKUP('Input Data'!$B155,'Master Data'!$A$2:$F$46,6,0)</f>
        <v>53.11</v>
      </c>
      <c r="L155" s="8">
        <f>'Input Data'!$C155*'Input Data'!$J155</f>
        <v>705</v>
      </c>
      <c r="M155" s="8">
        <f>'Input Data'!$C155*'Input Data'!$K155*(1-'Input Data'!$F155)</f>
        <v>796.65</v>
      </c>
      <c r="N155" s="8">
        <v>21</v>
      </c>
      <c r="O155" s="8" t="str">
        <f>TEXT('Input Data'!$A155,"MMM")</f>
        <v>Jul</v>
      </c>
      <c r="P155" s="8" t="str">
        <f>TEXT('Input Data'!$A155,"YYYY")</f>
        <v>2021</v>
      </c>
    </row>
    <row r="156" spans="1:16" ht="14.25" customHeight="1" x14ac:dyDescent="0.3">
      <c r="A156" s="6">
        <v>44399</v>
      </c>
      <c r="B156" s="7" t="s">
        <v>62</v>
      </c>
      <c r="C156" s="8">
        <v>3</v>
      </c>
      <c r="D156" s="8" t="s">
        <v>17</v>
      </c>
      <c r="E156" s="8" t="s">
        <v>20</v>
      </c>
      <c r="F156" s="9">
        <v>0</v>
      </c>
      <c r="G156" s="8" t="str">
        <f>VLOOKUP('Input Data'!$B156,'Master Data'!$A$2:$F$46,2,0)</f>
        <v>Product26</v>
      </c>
      <c r="H156" s="8" t="str">
        <f>VLOOKUP('Input Data'!$B156,'Master Data'!$A$2:$F$46,3,0)</f>
        <v>Category04</v>
      </c>
      <c r="I156" s="8" t="str">
        <f>VLOOKUP('Input Data'!$B156,'Master Data'!$A$2:$F$46,4,0)</f>
        <v>No.</v>
      </c>
      <c r="J156" s="8">
        <f>VLOOKUP('Input Data'!$B156,'Master Data'!$A$2:$F$46,5,0)</f>
        <v>18</v>
      </c>
      <c r="K156" s="8">
        <f>VLOOKUP('Input Data'!$B156,'Master Data'!$A$2:$F$46,6,0)</f>
        <v>24.66</v>
      </c>
      <c r="L156" s="8">
        <f>'Input Data'!$C156*'Input Data'!$J156</f>
        <v>54</v>
      </c>
      <c r="M156" s="8">
        <f>'Input Data'!$C156*'Input Data'!$K156*(1-'Input Data'!$F156)</f>
        <v>73.98</v>
      </c>
      <c r="N156" s="8">
        <v>22</v>
      </c>
      <c r="O156" s="8" t="str">
        <f>TEXT('Input Data'!$A156,"MMM")</f>
        <v>Jul</v>
      </c>
      <c r="P156" s="8" t="str">
        <f>TEXT('Input Data'!$A156,"YYYY")</f>
        <v>2021</v>
      </c>
    </row>
    <row r="157" spans="1:16" ht="14.25" customHeight="1" x14ac:dyDescent="0.3">
      <c r="A157" s="6">
        <v>44399</v>
      </c>
      <c r="B157" s="7" t="s">
        <v>16</v>
      </c>
      <c r="C157" s="8">
        <v>14</v>
      </c>
      <c r="D157" s="8" t="s">
        <v>18</v>
      </c>
      <c r="E157" s="8" t="s">
        <v>20</v>
      </c>
      <c r="F157" s="9">
        <v>0</v>
      </c>
      <c r="G157" s="8" t="str">
        <f>VLOOKUP('Input Data'!$B157,'Master Data'!$A$2:$F$46,2,0)</f>
        <v>Product24</v>
      </c>
      <c r="H157" s="8" t="str">
        <f>VLOOKUP('Input Data'!$B157,'Master Data'!$A$2:$F$46,3,0)</f>
        <v>Category03</v>
      </c>
      <c r="I157" s="8" t="str">
        <f>VLOOKUP('Input Data'!$B157,'Master Data'!$A$2:$F$46,4,0)</f>
        <v>Ft</v>
      </c>
      <c r="J157" s="8">
        <f>VLOOKUP('Input Data'!$B157,'Master Data'!$A$2:$F$46,5,0)</f>
        <v>144</v>
      </c>
      <c r="K157" s="8">
        <f>VLOOKUP('Input Data'!$B157,'Master Data'!$A$2:$F$46,6,0)</f>
        <v>156.96</v>
      </c>
      <c r="L157" s="8">
        <f>'Input Data'!$C157*'Input Data'!$J157</f>
        <v>2016</v>
      </c>
      <c r="M157" s="8">
        <f>'Input Data'!$C157*'Input Data'!$K157*(1-'Input Data'!$F157)</f>
        <v>2197.44</v>
      </c>
      <c r="N157" s="8">
        <v>22</v>
      </c>
      <c r="O157" s="8" t="str">
        <f>TEXT('Input Data'!$A157,"MMM")</f>
        <v>Jul</v>
      </c>
      <c r="P157" s="8" t="str">
        <f>TEXT('Input Data'!$A157,"YYYY")</f>
        <v>2021</v>
      </c>
    </row>
    <row r="158" spans="1:16" ht="14.25" customHeight="1" x14ac:dyDescent="0.3">
      <c r="A158" s="6">
        <v>44400</v>
      </c>
      <c r="B158" s="7" t="s">
        <v>63</v>
      </c>
      <c r="C158" s="8">
        <v>7</v>
      </c>
      <c r="D158" s="8" t="s">
        <v>17</v>
      </c>
      <c r="E158" s="8" t="s">
        <v>18</v>
      </c>
      <c r="F158" s="9">
        <v>0</v>
      </c>
      <c r="G158" s="8" t="str">
        <f>VLOOKUP('Input Data'!$B158,'Master Data'!$A$2:$F$46,2,0)</f>
        <v>Product36</v>
      </c>
      <c r="H158" s="8" t="str">
        <f>VLOOKUP('Input Data'!$B158,'Master Data'!$A$2:$F$46,3,0)</f>
        <v>Category04</v>
      </c>
      <c r="I158" s="8" t="str">
        <f>VLOOKUP('Input Data'!$B158,'Master Data'!$A$2:$F$46,4,0)</f>
        <v>Kg</v>
      </c>
      <c r="J158" s="8">
        <f>VLOOKUP('Input Data'!$B158,'Master Data'!$A$2:$F$46,5,0)</f>
        <v>90</v>
      </c>
      <c r="K158" s="8">
        <f>VLOOKUP('Input Data'!$B158,'Master Data'!$A$2:$F$46,6,0)</f>
        <v>96.3</v>
      </c>
      <c r="L158" s="8">
        <f>'Input Data'!$C158*'Input Data'!$J158</f>
        <v>630</v>
      </c>
      <c r="M158" s="8">
        <f>'Input Data'!$C158*'Input Data'!$K158*(1-'Input Data'!$F158)</f>
        <v>674.1</v>
      </c>
      <c r="N158" s="8">
        <v>23</v>
      </c>
      <c r="O158" s="8" t="str">
        <f>TEXT('Input Data'!$A158,"MMM")</f>
        <v>Jul</v>
      </c>
      <c r="P158" s="8" t="str">
        <f>TEXT('Input Data'!$A158,"YYYY")</f>
        <v>2021</v>
      </c>
    </row>
    <row r="159" spans="1:16" ht="14.25" customHeight="1" x14ac:dyDescent="0.3">
      <c r="A159" s="6">
        <v>44400</v>
      </c>
      <c r="B159" s="7" t="s">
        <v>28</v>
      </c>
      <c r="C159" s="8">
        <v>8</v>
      </c>
      <c r="D159" s="8" t="s">
        <v>22</v>
      </c>
      <c r="E159" s="8" t="s">
        <v>18</v>
      </c>
      <c r="F159" s="9">
        <v>0</v>
      </c>
      <c r="G159" s="8" t="str">
        <f>VLOOKUP('Input Data'!$B159,'Master Data'!$A$2:$F$46,2,0)</f>
        <v>Product37</v>
      </c>
      <c r="H159" s="8" t="str">
        <f>VLOOKUP('Input Data'!$B159,'Master Data'!$A$2:$F$46,3,0)</f>
        <v>Category05</v>
      </c>
      <c r="I159" s="8" t="str">
        <f>VLOOKUP('Input Data'!$B159,'Master Data'!$A$2:$F$46,4,0)</f>
        <v>Kg</v>
      </c>
      <c r="J159" s="8">
        <f>VLOOKUP('Input Data'!$B159,'Master Data'!$A$2:$F$46,5,0)</f>
        <v>67</v>
      </c>
      <c r="K159" s="8">
        <f>VLOOKUP('Input Data'!$B159,'Master Data'!$A$2:$F$46,6,0)</f>
        <v>85.76</v>
      </c>
      <c r="L159" s="8">
        <f>'Input Data'!$C159*'Input Data'!$J159</f>
        <v>536</v>
      </c>
      <c r="M159" s="8">
        <f>'Input Data'!$C159*'Input Data'!$K159*(1-'Input Data'!$F159)</f>
        <v>686.08</v>
      </c>
      <c r="N159" s="8">
        <v>23</v>
      </c>
      <c r="O159" s="8" t="str">
        <f>TEXT('Input Data'!$A159,"MMM")</f>
        <v>Jul</v>
      </c>
      <c r="P159" s="8" t="str">
        <f>TEXT('Input Data'!$A159,"YYYY")</f>
        <v>2021</v>
      </c>
    </row>
    <row r="160" spans="1:16" ht="14.25" customHeight="1" x14ac:dyDescent="0.3">
      <c r="A160" s="6">
        <v>44401</v>
      </c>
      <c r="B160" s="7" t="s">
        <v>57</v>
      </c>
      <c r="C160" s="8">
        <v>4</v>
      </c>
      <c r="D160" s="8" t="s">
        <v>18</v>
      </c>
      <c r="E160" s="8" t="s">
        <v>20</v>
      </c>
      <c r="F160" s="9">
        <v>0</v>
      </c>
      <c r="G160" s="8" t="str">
        <f>VLOOKUP('Input Data'!$B160,'Master Data'!$A$2:$F$46,2,0)</f>
        <v>Product09</v>
      </c>
      <c r="H160" s="8" t="str">
        <f>VLOOKUP('Input Data'!$B160,'Master Data'!$A$2:$F$46,3,0)</f>
        <v>Category01</v>
      </c>
      <c r="I160" s="8" t="str">
        <f>VLOOKUP('Input Data'!$B160,'Master Data'!$A$2:$F$46,4,0)</f>
        <v>No.</v>
      </c>
      <c r="J160" s="8">
        <f>VLOOKUP('Input Data'!$B160,'Master Data'!$A$2:$F$46,5,0)</f>
        <v>6</v>
      </c>
      <c r="K160" s="8">
        <f>VLOOKUP('Input Data'!$B160,'Master Data'!$A$2:$F$46,6,0)</f>
        <v>7.8599999999999994</v>
      </c>
      <c r="L160" s="8">
        <f>'Input Data'!$C160*'Input Data'!$J160</f>
        <v>24</v>
      </c>
      <c r="M160" s="8">
        <f>'Input Data'!$C160*'Input Data'!$K160*(1-'Input Data'!$F160)</f>
        <v>31.439999999999998</v>
      </c>
      <c r="N160" s="8">
        <v>24</v>
      </c>
      <c r="O160" s="8" t="str">
        <f>TEXT('Input Data'!$A160,"MMM")</f>
        <v>Jul</v>
      </c>
      <c r="P160" s="8" t="str">
        <f>TEXT('Input Data'!$A160,"YYYY")</f>
        <v>2021</v>
      </c>
    </row>
    <row r="161" spans="1:16" ht="14.25" customHeight="1" x14ac:dyDescent="0.3">
      <c r="A161" s="6">
        <v>44406</v>
      </c>
      <c r="B161" s="7" t="s">
        <v>31</v>
      </c>
      <c r="C161" s="8">
        <v>15</v>
      </c>
      <c r="D161" s="8" t="s">
        <v>18</v>
      </c>
      <c r="E161" s="8" t="s">
        <v>20</v>
      </c>
      <c r="F161" s="9">
        <v>0</v>
      </c>
      <c r="G161" s="8" t="str">
        <f>VLOOKUP('Input Data'!$B161,'Master Data'!$A$2:$F$46,2,0)</f>
        <v>Product44</v>
      </c>
      <c r="H161" s="8" t="str">
        <f>VLOOKUP('Input Data'!$B161,'Master Data'!$A$2:$F$46,3,0)</f>
        <v>Category05</v>
      </c>
      <c r="I161" s="8" t="str">
        <f>VLOOKUP('Input Data'!$B161,'Master Data'!$A$2:$F$46,4,0)</f>
        <v>Kg</v>
      </c>
      <c r="J161" s="8">
        <f>VLOOKUP('Input Data'!$B161,'Master Data'!$A$2:$F$46,5,0)</f>
        <v>76</v>
      </c>
      <c r="K161" s="8">
        <f>VLOOKUP('Input Data'!$B161,'Master Data'!$A$2:$F$46,6,0)</f>
        <v>82.08</v>
      </c>
      <c r="L161" s="8">
        <f>'Input Data'!$C161*'Input Data'!$J161</f>
        <v>1140</v>
      </c>
      <c r="M161" s="8">
        <f>'Input Data'!$C161*'Input Data'!$K161*(1-'Input Data'!$F161)</f>
        <v>1231.2</v>
      </c>
      <c r="N161" s="8">
        <v>29</v>
      </c>
      <c r="O161" s="8" t="str">
        <f>TEXT('Input Data'!$A161,"MMM")</f>
        <v>Jul</v>
      </c>
      <c r="P161" s="8" t="str">
        <f>TEXT('Input Data'!$A161,"YYYY")</f>
        <v>2021</v>
      </c>
    </row>
    <row r="162" spans="1:16" ht="14.25" customHeight="1" x14ac:dyDescent="0.3">
      <c r="A162" s="6">
        <v>44409</v>
      </c>
      <c r="B162" s="7" t="s">
        <v>36</v>
      </c>
      <c r="C162" s="8">
        <v>11</v>
      </c>
      <c r="D162" s="8" t="s">
        <v>22</v>
      </c>
      <c r="E162" s="8" t="s">
        <v>20</v>
      </c>
      <c r="F162" s="9">
        <v>0</v>
      </c>
      <c r="G162" s="8" t="str">
        <f>VLOOKUP('Input Data'!$B162,'Master Data'!$A$2:$F$46,2,0)</f>
        <v>Product01</v>
      </c>
      <c r="H162" s="8" t="str">
        <f>VLOOKUP('Input Data'!$B162,'Master Data'!$A$2:$F$46,3,0)</f>
        <v>Category01</v>
      </c>
      <c r="I162" s="8" t="str">
        <f>VLOOKUP('Input Data'!$B162,'Master Data'!$A$2:$F$46,4,0)</f>
        <v>Kg</v>
      </c>
      <c r="J162" s="8">
        <f>VLOOKUP('Input Data'!$B162,'Master Data'!$A$2:$F$46,5,0)</f>
        <v>98</v>
      </c>
      <c r="K162" s="8">
        <f>VLOOKUP('Input Data'!$B162,'Master Data'!$A$2:$F$46,6,0)</f>
        <v>103.88</v>
      </c>
      <c r="L162" s="8">
        <f>'Input Data'!$C162*'Input Data'!$J162</f>
        <v>1078</v>
      </c>
      <c r="M162" s="8">
        <f>'Input Data'!$C162*'Input Data'!$K162*(1-'Input Data'!$F162)</f>
        <v>1142.6799999999998</v>
      </c>
      <c r="N162" s="8">
        <v>1</v>
      </c>
      <c r="O162" s="8" t="str">
        <f>TEXT('Input Data'!$A162,"MMM")</f>
        <v>Aug</v>
      </c>
      <c r="P162" s="8" t="str">
        <f>TEXT('Input Data'!$A162,"YYYY")</f>
        <v>2021</v>
      </c>
    </row>
    <row r="163" spans="1:16" ht="14.25" customHeight="1" x14ac:dyDescent="0.3">
      <c r="A163" s="6">
        <v>44410</v>
      </c>
      <c r="B163" s="7" t="s">
        <v>32</v>
      </c>
      <c r="C163" s="8">
        <v>3</v>
      </c>
      <c r="D163" s="8" t="s">
        <v>22</v>
      </c>
      <c r="E163" s="8" t="s">
        <v>18</v>
      </c>
      <c r="F163" s="9">
        <v>0</v>
      </c>
      <c r="G163" s="8" t="str">
        <f>VLOOKUP('Input Data'!$B163,'Master Data'!$A$2:$F$46,2,0)</f>
        <v>Product23</v>
      </c>
      <c r="H163" s="8" t="str">
        <f>VLOOKUP('Input Data'!$B163,'Master Data'!$A$2:$F$46,3,0)</f>
        <v>Category03</v>
      </c>
      <c r="I163" s="8" t="str">
        <f>VLOOKUP('Input Data'!$B163,'Master Data'!$A$2:$F$46,4,0)</f>
        <v>Ft</v>
      </c>
      <c r="J163" s="8">
        <f>VLOOKUP('Input Data'!$B163,'Master Data'!$A$2:$F$46,5,0)</f>
        <v>141</v>
      </c>
      <c r="K163" s="8">
        <f>VLOOKUP('Input Data'!$B163,'Master Data'!$A$2:$F$46,6,0)</f>
        <v>149.46</v>
      </c>
      <c r="L163" s="8">
        <f>'Input Data'!$C163*'Input Data'!$J163</f>
        <v>423</v>
      </c>
      <c r="M163" s="8">
        <f>'Input Data'!$C163*'Input Data'!$K163*(1-'Input Data'!$F163)</f>
        <v>448.38</v>
      </c>
      <c r="N163" s="8">
        <v>2</v>
      </c>
      <c r="O163" s="8" t="str">
        <f>TEXT('Input Data'!$A163,"MMM")</f>
        <v>Aug</v>
      </c>
      <c r="P163" s="8" t="str">
        <f>TEXT('Input Data'!$A163,"YYYY")</f>
        <v>2021</v>
      </c>
    </row>
    <row r="164" spans="1:16" ht="14.25" customHeight="1" x14ac:dyDescent="0.3">
      <c r="A164" s="6">
        <v>44411</v>
      </c>
      <c r="B164" s="7" t="s">
        <v>42</v>
      </c>
      <c r="C164" s="8">
        <v>13</v>
      </c>
      <c r="D164" s="8" t="s">
        <v>18</v>
      </c>
      <c r="E164" s="8" t="s">
        <v>18</v>
      </c>
      <c r="F164" s="9">
        <v>0</v>
      </c>
      <c r="G164" s="8" t="str">
        <f>VLOOKUP('Input Data'!$B164,'Master Data'!$A$2:$F$46,2,0)</f>
        <v>Product22</v>
      </c>
      <c r="H164" s="8" t="str">
        <f>VLOOKUP('Input Data'!$B164,'Master Data'!$A$2:$F$46,3,0)</f>
        <v>Category03</v>
      </c>
      <c r="I164" s="8" t="str">
        <f>VLOOKUP('Input Data'!$B164,'Master Data'!$A$2:$F$46,4,0)</f>
        <v>Ft</v>
      </c>
      <c r="J164" s="8">
        <f>VLOOKUP('Input Data'!$B164,'Master Data'!$A$2:$F$46,5,0)</f>
        <v>121</v>
      </c>
      <c r="K164" s="8">
        <f>VLOOKUP('Input Data'!$B164,'Master Data'!$A$2:$F$46,6,0)</f>
        <v>141.57</v>
      </c>
      <c r="L164" s="8">
        <f>'Input Data'!$C164*'Input Data'!$J164</f>
        <v>1573</v>
      </c>
      <c r="M164" s="8">
        <f>'Input Data'!$C164*'Input Data'!$K164*(1-'Input Data'!$F164)</f>
        <v>1840.4099999999999</v>
      </c>
      <c r="N164" s="8">
        <v>3</v>
      </c>
      <c r="O164" s="8" t="str">
        <f>TEXT('Input Data'!$A164,"MMM")</f>
        <v>Aug</v>
      </c>
      <c r="P164" s="8" t="str">
        <f>TEXT('Input Data'!$A164,"YYYY")</f>
        <v>2021</v>
      </c>
    </row>
    <row r="165" spans="1:16" ht="14.25" customHeight="1" x14ac:dyDescent="0.3">
      <c r="A165" s="6">
        <v>44411</v>
      </c>
      <c r="B165" s="7" t="s">
        <v>33</v>
      </c>
      <c r="C165" s="8">
        <v>12</v>
      </c>
      <c r="D165" s="8" t="s">
        <v>18</v>
      </c>
      <c r="E165" s="8" t="s">
        <v>18</v>
      </c>
      <c r="F165" s="9">
        <v>0</v>
      </c>
      <c r="G165" s="8" t="str">
        <f>VLOOKUP('Input Data'!$B165,'Master Data'!$A$2:$F$46,2,0)</f>
        <v>Product34</v>
      </c>
      <c r="H165" s="8" t="str">
        <f>VLOOKUP('Input Data'!$B165,'Master Data'!$A$2:$F$46,3,0)</f>
        <v>Category04</v>
      </c>
      <c r="I165" s="8" t="str">
        <f>VLOOKUP('Input Data'!$B165,'Master Data'!$A$2:$F$46,4,0)</f>
        <v>Lt</v>
      </c>
      <c r="J165" s="8">
        <f>VLOOKUP('Input Data'!$B165,'Master Data'!$A$2:$F$46,5,0)</f>
        <v>55</v>
      </c>
      <c r="K165" s="8">
        <f>VLOOKUP('Input Data'!$B165,'Master Data'!$A$2:$F$46,6,0)</f>
        <v>58.3</v>
      </c>
      <c r="L165" s="8">
        <f>'Input Data'!$C165*'Input Data'!$J165</f>
        <v>660</v>
      </c>
      <c r="M165" s="8">
        <f>'Input Data'!$C165*'Input Data'!$K165*(1-'Input Data'!$F165)</f>
        <v>699.59999999999991</v>
      </c>
      <c r="N165" s="8">
        <v>3</v>
      </c>
      <c r="O165" s="8" t="str">
        <f>TEXT('Input Data'!$A165,"MMM")</f>
        <v>Aug</v>
      </c>
      <c r="P165" s="8" t="str">
        <f>TEXT('Input Data'!$A165,"YYYY")</f>
        <v>2021</v>
      </c>
    </row>
    <row r="166" spans="1:16" ht="14.25" customHeight="1" x14ac:dyDescent="0.3">
      <c r="A166" s="6">
        <v>44413</v>
      </c>
      <c r="B166" s="7" t="s">
        <v>53</v>
      </c>
      <c r="C166" s="8">
        <v>14</v>
      </c>
      <c r="D166" s="8" t="s">
        <v>22</v>
      </c>
      <c r="E166" s="8" t="s">
        <v>20</v>
      </c>
      <c r="F166" s="9">
        <v>0</v>
      </c>
      <c r="G166" s="8" t="str">
        <f>VLOOKUP('Input Data'!$B166,'Master Data'!$A$2:$F$46,2,0)</f>
        <v>Product28</v>
      </c>
      <c r="H166" s="8" t="str">
        <f>VLOOKUP('Input Data'!$B166,'Master Data'!$A$2:$F$46,3,0)</f>
        <v>Category04</v>
      </c>
      <c r="I166" s="8" t="str">
        <f>VLOOKUP('Input Data'!$B166,'Master Data'!$A$2:$F$46,4,0)</f>
        <v>No.</v>
      </c>
      <c r="J166" s="8">
        <f>VLOOKUP('Input Data'!$B166,'Master Data'!$A$2:$F$46,5,0)</f>
        <v>37</v>
      </c>
      <c r="K166" s="8">
        <f>VLOOKUP('Input Data'!$B166,'Master Data'!$A$2:$F$46,6,0)</f>
        <v>41.81</v>
      </c>
      <c r="L166" s="8">
        <f>'Input Data'!$C166*'Input Data'!$J166</f>
        <v>518</v>
      </c>
      <c r="M166" s="8">
        <f>'Input Data'!$C166*'Input Data'!$K166*(1-'Input Data'!$F166)</f>
        <v>585.34</v>
      </c>
      <c r="N166" s="8">
        <v>5</v>
      </c>
      <c r="O166" s="8" t="str">
        <f>TEXT('Input Data'!$A166,"MMM")</f>
        <v>Aug</v>
      </c>
      <c r="P166" s="8" t="str">
        <f>TEXT('Input Data'!$A166,"YYYY")</f>
        <v>2021</v>
      </c>
    </row>
    <row r="167" spans="1:16" ht="14.25" customHeight="1" x14ac:dyDescent="0.3">
      <c r="A167" s="6">
        <v>44414</v>
      </c>
      <c r="B167" s="7" t="s">
        <v>28</v>
      </c>
      <c r="C167" s="8">
        <v>1</v>
      </c>
      <c r="D167" s="8" t="s">
        <v>17</v>
      </c>
      <c r="E167" s="8" t="s">
        <v>20</v>
      </c>
      <c r="F167" s="9">
        <v>0</v>
      </c>
      <c r="G167" s="8" t="str">
        <f>VLOOKUP('Input Data'!$B167,'Master Data'!$A$2:$F$46,2,0)</f>
        <v>Product37</v>
      </c>
      <c r="H167" s="8" t="str">
        <f>VLOOKUP('Input Data'!$B167,'Master Data'!$A$2:$F$46,3,0)</f>
        <v>Category05</v>
      </c>
      <c r="I167" s="8" t="str">
        <f>VLOOKUP('Input Data'!$B167,'Master Data'!$A$2:$F$46,4,0)</f>
        <v>Kg</v>
      </c>
      <c r="J167" s="8">
        <f>VLOOKUP('Input Data'!$B167,'Master Data'!$A$2:$F$46,5,0)</f>
        <v>67</v>
      </c>
      <c r="K167" s="8">
        <f>VLOOKUP('Input Data'!$B167,'Master Data'!$A$2:$F$46,6,0)</f>
        <v>85.76</v>
      </c>
      <c r="L167" s="8">
        <f>'Input Data'!$C167*'Input Data'!$J167</f>
        <v>67</v>
      </c>
      <c r="M167" s="8">
        <f>'Input Data'!$C167*'Input Data'!$K167*(1-'Input Data'!$F167)</f>
        <v>85.76</v>
      </c>
      <c r="N167" s="8">
        <v>6</v>
      </c>
      <c r="O167" s="8" t="str">
        <f>TEXT('Input Data'!$A167,"MMM")</f>
        <v>Aug</v>
      </c>
      <c r="P167" s="8" t="str">
        <f>TEXT('Input Data'!$A167,"YYYY")</f>
        <v>2021</v>
      </c>
    </row>
    <row r="168" spans="1:16" ht="14.25" customHeight="1" x14ac:dyDescent="0.3">
      <c r="A168" s="6">
        <v>44418</v>
      </c>
      <c r="B168" s="7" t="s">
        <v>44</v>
      </c>
      <c r="C168" s="8">
        <v>4</v>
      </c>
      <c r="D168" s="8" t="s">
        <v>17</v>
      </c>
      <c r="E168" s="8" t="s">
        <v>20</v>
      </c>
      <c r="F168" s="9">
        <v>0</v>
      </c>
      <c r="G168" s="8" t="str">
        <f>VLOOKUP('Input Data'!$B168,'Master Data'!$A$2:$F$46,2,0)</f>
        <v>Product05</v>
      </c>
      <c r="H168" s="8" t="str">
        <f>VLOOKUP('Input Data'!$B168,'Master Data'!$A$2:$F$46,3,0)</f>
        <v>Category01</v>
      </c>
      <c r="I168" s="8" t="str">
        <f>VLOOKUP('Input Data'!$B168,'Master Data'!$A$2:$F$46,4,0)</f>
        <v>Ft</v>
      </c>
      <c r="J168" s="8">
        <f>VLOOKUP('Input Data'!$B168,'Master Data'!$A$2:$F$46,5,0)</f>
        <v>133</v>
      </c>
      <c r="K168" s="8">
        <f>VLOOKUP('Input Data'!$B168,'Master Data'!$A$2:$F$46,6,0)</f>
        <v>155.61000000000001</v>
      </c>
      <c r="L168" s="8">
        <f>'Input Data'!$C168*'Input Data'!$J168</f>
        <v>532</v>
      </c>
      <c r="M168" s="8">
        <f>'Input Data'!$C168*'Input Data'!$K168*(1-'Input Data'!$F168)</f>
        <v>622.44000000000005</v>
      </c>
      <c r="N168" s="8">
        <v>10</v>
      </c>
      <c r="O168" s="8" t="str">
        <f>TEXT('Input Data'!$A168,"MMM")</f>
        <v>Aug</v>
      </c>
      <c r="P168" s="8" t="str">
        <f>TEXT('Input Data'!$A168,"YYYY")</f>
        <v>2021</v>
      </c>
    </row>
    <row r="169" spans="1:16" ht="14.25" customHeight="1" x14ac:dyDescent="0.3">
      <c r="A169" s="6">
        <v>44418</v>
      </c>
      <c r="B169" s="7" t="s">
        <v>31</v>
      </c>
      <c r="C169" s="8">
        <v>10</v>
      </c>
      <c r="D169" s="8" t="s">
        <v>18</v>
      </c>
      <c r="E169" s="8" t="s">
        <v>20</v>
      </c>
      <c r="F169" s="9">
        <v>0</v>
      </c>
      <c r="G169" s="8" t="str">
        <f>VLOOKUP('Input Data'!$B169,'Master Data'!$A$2:$F$46,2,0)</f>
        <v>Product44</v>
      </c>
      <c r="H169" s="8" t="str">
        <f>VLOOKUP('Input Data'!$B169,'Master Data'!$A$2:$F$46,3,0)</f>
        <v>Category05</v>
      </c>
      <c r="I169" s="8" t="str">
        <f>VLOOKUP('Input Data'!$B169,'Master Data'!$A$2:$F$46,4,0)</f>
        <v>Kg</v>
      </c>
      <c r="J169" s="8">
        <f>VLOOKUP('Input Data'!$B169,'Master Data'!$A$2:$F$46,5,0)</f>
        <v>76</v>
      </c>
      <c r="K169" s="8">
        <f>VLOOKUP('Input Data'!$B169,'Master Data'!$A$2:$F$46,6,0)</f>
        <v>82.08</v>
      </c>
      <c r="L169" s="8">
        <f>'Input Data'!$C169*'Input Data'!$J169</f>
        <v>760</v>
      </c>
      <c r="M169" s="8">
        <f>'Input Data'!$C169*'Input Data'!$K169*(1-'Input Data'!$F169)</f>
        <v>820.8</v>
      </c>
      <c r="N169" s="8">
        <v>10</v>
      </c>
      <c r="O169" s="8" t="str">
        <f>TEXT('Input Data'!$A169,"MMM")</f>
        <v>Aug</v>
      </c>
      <c r="P169" s="8" t="str">
        <f>TEXT('Input Data'!$A169,"YYYY")</f>
        <v>2021</v>
      </c>
    </row>
    <row r="170" spans="1:16" ht="14.25" customHeight="1" x14ac:dyDescent="0.3">
      <c r="A170" s="6">
        <v>44418</v>
      </c>
      <c r="B170" s="7" t="s">
        <v>35</v>
      </c>
      <c r="C170" s="8">
        <v>6</v>
      </c>
      <c r="D170" s="8" t="s">
        <v>22</v>
      </c>
      <c r="E170" s="8" t="s">
        <v>20</v>
      </c>
      <c r="F170" s="9">
        <v>0</v>
      </c>
      <c r="G170" s="8" t="str">
        <f>VLOOKUP('Input Data'!$B170,'Master Data'!$A$2:$F$46,2,0)</f>
        <v>Product06</v>
      </c>
      <c r="H170" s="8" t="str">
        <f>VLOOKUP('Input Data'!$B170,'Master Data'!$A$2:$F$46,3,0)</f>
        <v>Category01</v>
      </c>
      <c r="I170" s="8" t="str">
        <f>VLOOKUP('Input Data'!$B170,'Master Data'!$A$2:$F$46,4,0)</f>
        <v>Kg</v>
      </c>
      <c r="J170" s="8">
        <f>VLOOKUP('Input Data'!$B170,'Master Data'!$A$2:$F$46,5,0)</f>
        <v>75</v>
      </c>
      <c r="K170" s="8">
        <f>VLOOKUP('Input Data'!$B170,'Master Data'!$A$2:$F$46,6,0)</f>
        <v>85.5</v>
      </c>
      <c r="L170" s="8">
        <f>'Input Data'!$C170*'Input Data'!$J170</f>
        <v>450</v>
      </c>
      <c r="M170" s="8">
        <f>'Input Data'!$C170*'Input Data'!$K170*(1-'Input Data'!$F170)</f>
        <v>513</v>
      </c>
      <c r="N170" s="8">
        <v>10</v>
      </c>
      <c r="O170" s="8" t="str">
        <f>TEXT('Input Data'!$A170,"MMM")</f>
        <v>Aug</v>
      </c>
      <c r="P170" s="8" t="str">
        <f>TEXT('Input Data'!$A170,"YYYY")</f>
        <v>2021</v>
      </c>
    </row>
    <row r="171" spans="1:16" ht="14.25" customHeight="1" x14ac:dyDescent="0.3">
      <c r="A171" s="6">
        <v>44419</v>
      </c>
      <c r="B171" s="7" t="s">
        <v>32</v>
      </c>
      <c r="C171" s="8">
        <v>4</v>
      </c>
      <c r="D171" s="8" t="s">
        <v>22</v>
      </c>
      <c r="E171" s="8" t="s">
        <v>18</v>
      </c>
      <c r="F171" s="9">
        <v>0</v>
      </c>
      <c r="G171" s="8" t="str">
        <f>VLOOKUP('Input Data'!$B171,'Master Data'!$A$2:$F$46,2,0)</f>
        <v>Product23</v>
      </c>
      <c r="H171" s="8" t="str">
        <f>VLOOKUP('Input Data'!$B171,'Master Data'!$A$2:$F$46,3,0)</f>
        <v>Category03</v>
      </c>
      <c r="I171" s="8" t="str">
        <f>VLOOKUP('Input Data'!$B171,'Master Data'!$A$2:$F$46,4,0)</f>
        <v>Ft</v>
      </c>
      <c r="J171" s="8">
        <f>VLOOKUP('Input Data'!$B171,'Master Data'!$A$2:$F$46,5,0)</f>
        <v>141</v>
      </c>
      <c r="K171" s="8">
        <f>VLOOKUP('Input Data'!$B171,'Master Data'!$A$2:$F$46,6,0)</f>
        <v>149.46</v>
      </c>
      <c r="L171" s="8">
        <f>'Input Data'!$C171*'Input Data'!$J171</f>
        <v>564</v>
      </c>
      <c r="M171" s="8">
        <f>'Input Data'!$C171*'Input Data'!$K171*(1-'Input Data'!$F171)</f>
        <v>597.84</v>
      </c>
      <c r="N171" s="8">
        <v>11</v>
      </c>
      <c r="O171" s="8" t="str">
        <f>TEXT('Input Data'!$A171,"MMM")</f>
        <v>Aug</v>
      </c>
      <c r="P171" s="8" t="str">
        <f>TEXT('Input Data'!$A171,"YYYY")</f>
        <v>2021</v>
      </c>
    </row>
    <row r="172" spans="1:16" ht="14.25" customHeight="1" x14ac:dyDescent="0.3">
      <c r="A172" s="6">
        <v>44421</v>
      </c>
      <c r="B172" s="7" t="s">
        <v>51</v>
      </c>
      <c r="C172" s="8">
        <v>13</v>
      </c>
      <c r="D172" s="8" t="s">
        <v>22</v>
      </c>
      <c r="E172" s="8" t="s">
        <v>18</v>
      </c>
      <c r="F172" s="9">
        <v>0</v>
      </c>
      <c r="G172" s="8" t="str">
        <f>VLOOKUP('Input Data'!$B172,'Master Data'!$A$2:$F$46,2,0)</f>
        <v>Product11</v>
      </c>
      <c r="H172" s="8" t="str">
        <f>VLOOKUP('Input Data'!$B172,'Master Data'!$A$2:$F$46,3,0)</f>
        <v>Category02</v>
      </c>
      <c r="I172" s="8" t="str">
        <f>VLOOKUP('Input Data'!$B172,'Master Data'!$A$2:$F$46,4,0)</f>
        <v>Lt</v>
      </c>
      <c r="J172" s="8">
        <f>VLOOKUP('Input Data'!$B172,'Master Data'!$A$2:$F$46,5,0)</f>
        <v>44</v>
      </c>
      <c r="K172" s="8">
        <f>VLOOKUP('Input Data'!$B172,'Master Data'!$A$2:$F$46,6,0)</f>
        <v>48.4</v>
      </c>
      <c r="L172" s="8">
        <f>'Input Data'!$C172*'Input Data'!$J172</f>
        <v>572</v>
      </c>
      <c r="M172" s="8">
        <f>'Input Data'!$C172*'Input Data'!$K172*(1-'Input Data'!$F172)</f>
        <v>629.19999999999993</v>
      </c>
      <c r="N172" s="8">
        <v>13</v>
      </c>
      <c r="O172" s="8" t="str">
        <f>TEXT('Input Data'!$A172,"MMM")</f>
        <v>Aug</v>
      </c>
      <c r="P172" s="8" t="str">
        <f>TEXT('Input Data'!$A172,"YYYY")</f>
        <v>2021</v>
      </c>
    </row>
    <row r="173" spans="1:16" ht="14.25" customHeight="1" x14ac:dyDescent="0.3">
      <c r="A173" s="6">
        <v>44421</v>
      </c>
      <c r="B173" s="7" t="s">
        <v>46</v>
      </c>
      <c r="C173" s="8">
        <v>9</v>
      </c>
      <c r="D173" s="8" t="s">
        <v>22</v>
      </c>
      <c r="E173" s="8" t="s">
        <v>18</v>
      </c>
      <c r="F173" s="9">
        <v>0</v>
      </c>
      <c r="G173" s="8" t="str">
        <f>VLOOKUP('Input Data'!$B173,'Master Data'!$A$2:$F$46,2,0)</f>
        <v>Product27</v>
      </c>
      <c r="H173" s="8" t="str">
        <f>VLOOKUP('Input Data'!$B173,'Master Data'!$A$2:$F$46,3,0)</f>
        <v>Category04</v>
      </c>
      <c r="I173" s="8" t="str">
        <f>VLOOKUP('Input Data'!$B173,'Master Data'!$A$2:$F$46,4,0)</f>
        <v>Lt</v>
      </c>
      <c r="J173" s="8">
        <f>VLOOKUP('Input Data'!$B173,'Master Data'!$A$2:$F$46,5,0)</f>
        <v>48</v>
      </c>
      <c r="K173" s="8">
        <f>VLOOKUP('Input Data'!$B173,'Master Data'!$A$2:$F$46,6,0)</f>
        <v>57.120000000000005</v>
      </c>
      <c r="L173" s="8">
        <f>'Input Data'!$C173*'Input Data'!$J173</f>
        <v>432</v>
      </c>
      <c r="M173" s="8">
        <f>'Input Data'!$C173*'Input Data'!$K173*(1-'Input Data'!$F173)</f>
        <v>514.08000000000004</v>
      </c>
      <c r="N173" s="8">
        <v>13</v>
      </c>
      <c r="O173" s="8" t="str">
        <f>TEXT('Input Data'!$A173,"MMM")</f>
        <v>Aug</v>
      </c>
      <c r="P173" s="8" t="str">
        <f>TEXT('Input Data'!$A173,"YYYY")</f>
        <v>2021</v>
      </c>
    </row>
    <row r="174" spans="1:16" ht="14.25" customHeight="1" x14ac:dyDescent="0.3">
      <c r="A174" s="6">
        <v>44424</v>
      </c>
      <c r="B174" s="7" t="s">
        <v>26</v>
      </c>
      <c r="C174" s="8">
        <v>3</v>
      </c>
      <c r="D174" s="8" t="s">
        <v>18</v>
      </c>
      <c r="E174" s="8" t="s">
        <v>18</v>
      </c>
      <c r="F174" s="9">
        <v>0</v>
      </c>
      <c r="G174" s="8" t="str">
        <f>VLOOKUP('Input Data'!$B174,'Master Data'!$A$2:$F$46,2,0)</f>
        <v>Product03</v>
      </c>
      <c r="H174" s="8" t="str">
        <f>VLOOKUP('Input Data'!$B174,'Master Data'!$A$2:$F$46,3,0)</f>
        <v>Category01</v>
      </c>
      <c r="I174" s="8" t="str">
        <f>VLOOKUP('Input Data'!$B174,'Master Data'!$A$2:$F$46,4,0)</f>
        <v>Kg</v>
      </c>
      <c r="J174" s="8">
        <f>VLOOKUP('Input Data'!$B174,'Master Data'!$A$2:$F$46,5,0)</f>
        <v>71</v>
      </c>
      <c r="K174" s="8">
        <f>VLOOKUP('Input Data'!$B174,'Master Data'!$A$2:$F$46,6,0)</f>
        <v>80.94</v>
      </c>
      <c r="L174" s="8">
        <f>'Input Data'!$C174*'Input Data'!$J174</f>
        <v>213</v>
      </c>
      <c r="M174" s="8">
        <f>'Input Data'!$C174*'Input Data'!$K174*(1-'Input Data'!$F174)</f>
        <v>242.82</v>
      </c>
      <c r="N174" s="8">
        <v>16</v>
      </c>
      <c r="O174" s="8" t="str">
        <f>TEXT('Input Data'!$A174,"MMM")</f>
        <v>Aug</v>
      </c>
      <c r="P174" s="8" t="str">
        <f>TEXT('Input Data'!$A174,"YYYY")</f>
        <v>2021</v>
      </c>
    </row>
    <row r="175" spans="1:16" ht="14.25" customHeight="1" x14ac:dyDescent="0.3">
      <c r="A175" s="6">
        <v>44426</v>
      </c>
      <c r="B175" s="7" t="s">
        <v>27</v>
      </c>
      <c r="C175" s="8">
        <v>6</v>
      </c>
      <c r="D175" s="8" t="s">
        <v>22</v>
      </c>
      <c r="E175" s="8" t="s">
        <v>18</v>
      </c>
      <c r="F175" s="9">
        <v>0</v>
      </c>
      <c r="G175" s="8" t="str">
        <f>VLOOKUP('Input Data'!$B175,'Master Data'!$A$2:$F$46,2,0)</f>
        <v>Product25</v>
      </c>
      <c r="H175" s="8" t="str">
        <f>VLOOKUP('Input Data'!$B175,'Master Data'!$A$2:$F$46,3,0)</f>
        <v>Category03</v>
      </c>
      <c r="I175" s="8" t="str">
        <f>VLOOKUP('Input Data'!$B175,'Master Data'!$A$2:$F$46,4,0)</f>
        <v>No.</v>
      </c>
      <c r="J175" s="8">
        <f>VLOOKUP('Input Data'!$B175,'Master Data'!$A$2:$F$46,5,0)</f>
        <v>7</v>
      </c>
      <c r="K175" s="8">
        <f>VLOOKUP('Input Data'!$B175,'Master Data'!$A$2:$F$46,6,0)</f>
        <v>8.33</v>
      </c>
      <c r="L175" s="8">
        <f>'Input Data'!$C175*'Input Data'!$J175</f>
        <v>42</v>
      </c>
      <c r="M175" s="8">
        <f>'Input Data'!$C175*'Input Data'!$K175*(1-'Input Data'!$F175)</f>
        <v>49.980000000000004</v>
      </c>
      <c r="N175" s="8">
        <v>18</v>
      </c>
      <c r="O175" s="8" t="str">
        <f>TEXT('Input Data'!$A175,"MMM")</f>
        <v>Aug</v>
      </c>
      <c r="P175" s="8" t="str">
        <f>TEXT('Input Data'!$A175,"YYYY")</f>
        <v>2021</v>
      </c>
    </row>
    <row r="176" spans="1:16" ht="14.25" customHeight="1" x14ac:dyDescent="0.3">
      <c r="A176" s="6">
        <v>44428</v>
      </c>
      <c r="B176" s="7" t="s">
        <v>34</v>
      </c>
      <c r="C176" s="8">
        <v>15</v>
      </c>
      <c r="D176" s="8" t="s">
        <v>22</v>
      </c>
      <c r="E176" s="8" t="s">
        <v>20</v>
      </c>
      <c r="F176" s="9">
        <v>0</v>
      </c>
      <c r="G176" s="8" t="str">
        <f>VLOOKUP('Input Data'!$B176,'Master Data'!$A$2:$F$46,2,0)</f>
        <v>Product20</v>
      </c>
      <c r="H176" s="8" t="str">
        <f>VLOOKUP('Input Data'!$B176,'Master Data'!$A$2:$F$46,3,0)</f>
        <v>Category03</v>
      </c>
      <c r="I176" s="8" t="str">
        <f>VLOOKUP('Input Data'!$B176,'Master Data'!$A$2:$F$46,4,0)</f>
        <v>Lt</v>
      </c>
      <c r="J176" s="8">
        <f>VLOOKUP('Input Data'!$B176,'Master Data'!$A$2:$F$46,5,0)</f>
        <v>61</v>
      </c>
      <c r="K176" s="8">
        <f>VLOOKUP('Input Data'!$B176,'Master Data'!$A$2:$F$46,6,0)</f>
        <v>76.25</v>
      </c>
      <c r="L176" s="8">
        <f>'Input Data'!$C176*'Input Data'!$J176</f>
        <v>915</v>
      </c>
      <c r="M176" s="8">
        <f>'Input Data'!$C176*'Input Data'!$K176*(1-'Input Data'!$F176)</f>
        <v>1143.75</v>
      </c>
      <c r="N176" s="8">
        <v>20</v>
      </c>
      <c r="O176" s="8" t="str">
        <f>TEXT('Input Data'!$A176,"MMM")</f>
        <v>Aug</v>
      </c>
      <c r="P176" s="8" t="str">
        <f>TEXT('Input Data'!$A176,"YYYY")</f>
        <v>2021</v>
      </c>
    </row>
    <row r="177" spans="1:16" ht="14.25" customHeight="1" x14ac:dyDescent="0.3">
      <c r="A177" s="6">
        <v>44428</v>
      </c>
      <c r="B177" s="7" t="s">
        <v>25</v>
      </c>
      <c r="C177" s="8">
        <v>9</v>
      </c>
      <c r="D177" s="8" t="s">
        <v>22</v>
      </c>
      <c r="E177" s="8" t="s">
        <v>18</v>
      </c>
      <c r="F177" s="9">
        <v>0</v>
      </c>
      <c r="G177" s="8" t="str">
        <f>VLOOKUP('Input Data'!$B177,'Master Data'!$A$2:$F$46,2,0)</f>
        <v>Product31</v>
      </c>
      <c r="H177" s="8" t="str">
        <f>VLOOKUP('Input Data'!$B177,'Master Data'!$A$2:$F$46,3,0)</f>
        <v>Category04</v>
      </c>
      <c r="I177" s="8" t="str">
        <f>VLOOKUP('Input Data'!$B177,'Master Data'!$A$2:$F$46,4,0)</f>
        <v>Kg</v>
      </c>
      <c r="J177" s="8">
        <f>VLOOKUP('Input Data'!$B177,'Master Data'!$A$2:$F$46,5,0)</f>
        <v>93</v>
      </c>
      <c r="K177" s="8">
        <f>VLOOKUP('Input Data'!$B177,'Master Data'!$A$2:$F$46,6,0)</f>
        <v>104.16</v>
      </c>
      <c r="L177" s="8">
        <f>'Input Data'!$C177*'Input Data'!$J177</f>
        <v>837</v>
      </c>
      <c r="M177" s="8">
        <f>'Input Data'!$C177*'Input Data'!$K177*(1-'Input Data'!$F177)</f>
        <v>937.43999999999994</v>
      </c>
      <c r="N177" s="8">
        <v>20</v>
      </c>
      <c r="O177" s="8" t="str">
        <f>TEXT('Input Data'!$A177,"MMM")</f>
        <v>Aug</v>
      </c>
      <c r="P177" s="8" t="str">
        <f>TEXT('Input Data'!$A177,"YYYY")</f>
        <v>2021</v>
      </c>
    </row>
    <row r="178" spans="1:16" ht="14.25" customHeight="1" x14ac:dyDescent="0.3">
      <c r="A178" s="6">
        <v>44428</v>
      </c>
      <c r="B178" s="7" t="s">
        <v>53</v>
      </c>
      <c r="C178" s="8">
        <v>13</v>
      </c>
      <c r="D178" s="8" t="s">
        <v>22</v>
      </c>
      <c r="E178" s="8" t="s">
        <v>18</v>
      </c>
      <c r="F178" s="9">
        <v>0</v>
      </c>
      <c r="G178" s="8" t="str">
        <f>VLOOKUP('Input Data'!$B178,'Master Data'!$A$2:$F$46,2,0)</f>
        <v>Product28</v>
      </c>
      <c r="H178" s="8" t="str">
        <f>VLOOKUP('Input Data'!$B178,'Master Data'!$A$2:$F$46,3,0)</f>
        <v>Category04</v>
      </c>
      <c r="I178" s="8" t="str">
        <f>VLOOKUP('Input Data'!$B178,'Master Data'!$A$2:$F$46,4,0)</f>
        <v>No.</v>
      </c>
      <c r="J178" s="8">
        <f>VLOOKUP('Input Data'!$B178,'Master Data'!$A$2:$F$46,5,0)</f>
        <v>37</v>
      </c>
      <c r="K178" s="8">
        <f>VLOOKUP('Input Data'!$B178,'Master Data'!$A$2:$F$46,6,0)</f>
        <v>41.81</v>
      </c>
      <c r="L178" s="8">
        <f>'Input Data'!$C178*'Input Data'!$J178</f>
        <v>481</v>
      </c>
      <c r="M178" s="8">
        <f>'Input Data'!$C178*'Input Data'!$K178*(1-'Input Data'!$F178)</f>
        <v>543.53</v>
      </c>
      <c r="N178" s="8">
        <v>20</v>
      </c>
      <c r="O178" s="8" t="str">
        <f>TEXT('Input Data'!$A178,"MMM")</f>
        <v>Aug</v>
      </c>
      <c r="P178" s="8" t="str">
        <f>TEXT('Input Data'!$A178,"YYYY")</f>
        <v>2021</v>
      </c>
    </row>
    <row r="179" spans="1:16" ht="14.25" customHeight="1" x14ac:dyDescent="0.3">
      <c r="A179" s="6">
        <v>44434</v>
      </c>
      <c r="B179" s="7" t="s">
        <v>54</v>
      </c>
      <c r="C179" s="8">
        <v>4</v>
      </c>
      <c r="D179" s="8" t="s">
        <v>22</v>
      </c>
      <c r="E179" s="8" t="s">
        <v>18</v>
      </c>
      <c r="F179" s="9">
        <v>0</v>
      </c>
      <c r="G179" s="8" t="str">
        <f>VLOOKUP('Input Data'!$B179,'Master Data'!$A$2:$F$46,2,0)</f>
        <v>Product39</v>
      </c>
      <c r="H179" s="8" t="str">
        <f>VLOOKUP('Input Data'!$B179,'Master Data'!$A$2:$F$46,3,0)</f>
        <v>Category05</v>
      </c>
      <c r="I179" s="8" t="str">
        <f>VLOOKUP('Input Data'!$B179,'Master Data'!$A$2:$F$46,4,0)</f>
        <v>No.</v>
      </c>
      <c r="J179" s="8">
        <f>VLOOKUP('Input Data'!$B179,'Master Data'!$A$2:$F$46,5,0)</f>
        <v>37</v>
      </c>
      <c r="K179" s="8">
        <f>VLOOKUP('Input Data'!$B179,'Master Data'!$A$2:$F$46,6,0)</f>
        <v>42.55</v>
      </c>
      <c r="L179" s="8">
        <f>'Input Data'!$C179*'Input Data'!$J179</f>
        <v>148</v>
      </c>
      <c r="M179" s="8">
        <f>'Input Data'!$C179*'Input Data'!$K179*(1-'Input Data'!$F179)</f>
        <v>170.2</v>
      </c>
      <c r="N179" s="8">
        <v>26</v>
      </c>
      <c r="O179" s="8" t="str">
        <f>TEXT('Input Data'!$A179,"MMM")</f>
        <v>Aug</v>
      </c>
      <c r="P179" s="8" t="str">
        <f>TEXT('Input Data'!$A179,"YYYY")</f>
        <v>2021</v>
      </c>
    </row>
    <row r="180" spans="1:16" ht="14.25" customHeight="1" x14ac:dyDescent="0.3">
      <c r="A180" s="6">
        <v>44437</v>
      </c>
      <c r="B180" s="7" t="s">
        <v>33</v>
      </c>
      <c r="C180" s="8">
        <v>12</v>
      </c>
      <c r="D180" s="8" t="s">
        <v>17</v>
      </c>
      <c r="E180" s="8" t="s">
        <v>18</v>
      </c>
      <c r="F180" s="9">
        <v>0</v>
      </c>
      <c r="G180" s="8" t="str">
        <f>VLOOKUP('Input Data'!$B180,'Master Data'!$A$2:$F$46,2,0)</f>
        <v>Product34</v>
      </c>
      <c r="H180" s="8" t="str">
        <f>VLOOKUP('Input Data'!$B180,'Master Data'!$A$2:$F$46,3,0)</f>
        <v>Category04</v>
      </c>
      <c r="I180" s="8" t="str">
        <f>VLOOKUP('Input Data'!$B180,'Master Data'!$A$2:$F$46,4,0)</f>
        <v>Lt</v>
      </c>
      <c r="J180" s="8">
        <f>VLOOKUP('Input Data'!$B180,'Master Data'!$A$2:$F$46,5,0)</f>
        <v>55</v>
      </c>
      <c r="K180" s="8">
        <f>VLOOKUP('Input Data'!$B180,'Master Data'!$A$2:$F$46,6,0)</f>
        <v>58.3</v>
      </c>
      <c r="L180" s="8">
        <f>'Input Data'!$C180*'Input Data'!$J180</f>
        <v>660</v>
      </c>
      <c r="M180" s="8">
        <f>'Input Data'!$C180*'Input Data'!$K180*(1-'Input Data'!$F180)</f>
        <v>699.59999999999991</v>
      </c>
      <c r="N180" s="8">
        <v>29</v>
      </c>
      <c r="O180" s="8" t="str">
        <f>TEXT('Input Data'!$A180,"MMM")</f>
        <v>Aug</v>
      </c>
      <c r="P180" s="8" t="str">
        <f>TEXT('Input Data'!$A180,"YYYY")</f>
        <v>2021</v>
      </c>
    </row>
    <row r="181" spans="1:16" ht="14.25" customHeight="1" x14ac:dyDescent="0.3">
      <c r="A181" s="6">
        <v>44438</v>
      </c>
      <c r="B181" s="7" t="s">
        <v>21</v>
      </c>
      <c r="C181" s="8">
        <v>13</v>
      </c>
      <c r="D181" s="8" t="s">
        <v>22</v>
      </c>
      <c r="E181" s="8" t="s">
        <v>18</v>
      </c>
      <c r="F181" s="9">
        <v>0</v>
      </c>
      <c r="G181" s="8" t="str">
        <f>VLOOKUP('Input Data'!$B181,'Master Data'!$A$2:$F$46,2,0)</f>
        <v>Product13</v>
      </c>
      <c r="H181" s="8" t="str">
        <f>VLOOKUP('Input Data'!$B181,'Master Data'!$A$2:$F$46,3,0)</f>
        <v>Category02</v>
      </c>
      <c r="I181" s="8" t="str">
        <f>VLOOKUP('Input Data'!$B181,'Master Data'!$A$2:$F$46,4,0)</f>
        <v>Kg</v>
      </c>
      <c r="J181" s="8">
        <f>VLOOKUP('Input Data'!$B181,'Master Data'!$A$2:$F$46,5,0)</f>
        <v>112</v>
      </c>
      <c r="K181" s="8">
        <f>VLOOKUP('Input Data'!$B181,'Master Data'!$A$2:$F$46,6,0)</f>
        <v>122.08</v>
      </c>
      <c r="L181" s="8">
        <f>'Input Data'!$C181*'Input Data'!$J181</f>
        <v>1456</v>
      </c>
      <c r="M181" s="8">
        <f>'Input Data'!$C181*'Input Data'!$K181*(1-'Input Data'!$F181)</f>
        <v>1587.04</v>
      </c>
      <c r="N181" s="8">
        <v>30</v>
      </c>
      <c r="O181" s="8" t="str">
        <f>TEXT('Input Data'!$A181,"MMM")</f>
        <v>Aug</v>
      </c>
      <c r="P181" s="8" t="str">
        <f>TEXT('Input Data'!$A181,"YYYY")</f>
        <v>2021</v>
      </c>
    </row>
    <row r="182" spans="1:16" ht="14.25" customHeight="1" x14ac:dyDescent="0.3">
      <c r="A182" s="6">
        <v>44439</v>
      </c>
      <c r="B182" s="7" t="s">
        <v>36</v>
      </c>
      <c r="C182" s="8">
        <v>2</v>
      </c>
      <c r="D182" s="8" t="s">
        <v>22</v>
      </c>
      <c r="E182" s="8" t="s">
        <v>18</v>
      </c>
      <c r="F182" s="9">
        <v>0</v>
      </c>
      <c r="G182" s="8" t="str">
        <f>VLOOKUP('Input Data'!$B182,'Master Data'!$A$2:$F$46,2,0)</f>
        <v>Product01</v>
      </c>
      <c r="H182" s="8" t="str">
        <f>VLOOKUP('Input Data'!$B182,'Master Data'!$A$2:$F$46,3,0)</f>
        <v>Category01</v>
      </c>
      <c r="I182" s="8" t="str">
        <f>VLOOKUP('Input Data'!$B182,'Master Data'!$A$2:$F$46,4,0)</f>
        <v>Kg</v>
      </c>
      <c r="J182" s="8">
        <f>VLOOKUP('Input Data'!$B182,'Master Data'!$A$2:$F$46,5,0)</f>
        <v>98</v>
      </c>
      <c r="K182" s="8">
        <f>VLOOKUP('Input Data'!$B182,'Master Data'!$A$2:$F$46,6,0)</f>
        <v>103.88</v>
      </c>
      <c r="L182" s="8">
        <f>'Input Data'!$C182*'Input Data'!$J182</f>
        <v>196</v>
      </c>
      <c r="M182" s="8">
        <f>'Input Data'!$C182*'Input Data'!$K182*(1-'Input Data'!$F182)</f>
        <v>207.76</v>
      </c>
      <c r="N182" s="8">
        <v>31</v>
      </c>
      <c r="O182" s="8" t="str">
        <f>TEXT('Input Data'!$A182,"MMM")</f>
        <v>Aug</v>
      </c>
      <c r="P182" s="8" t="str">
        <f>TEXT('Input Data'!$A182,"YYYY")</f>
        <v>2021</v>
      </c>
    </row>
    <row r="183" spans="1:16" ht="14.25" customHeight="1" x14ac:dyDescent="0.3">
      <c r="A183" s="6">
        <v>44439</v>
      </c>
      <c r="B183" s="7" t="s">
        <v>24</v>
      </c>
      <c r="C183" s="8">
        <v>11</v>
      </c>
      <c r="D183" s="8" t="s">
        <v>22</v>
      </c>
      <c r="E183" s="8" t="s">
        <v>18</v>
      </c>
      <c r="F183" s="9">
        <v>0</v>
      </c>
      <c r="G183" s="8" t="str">
        <f>VLOOKUP('Input Data'!$B183,'Master Data'!$A$2:$F$46,2,0)</f>
        <v>Product35</v>
      </c>
      <c r="H183" s="8" t="str">
        <f>VLOOKUP('Input Data'!$B183,'Master Data'!$A$2:$F$46,3,0)</f>
        <v>Category04</v>
      </c>
      <c r="I183" s="8" t="str">
        <f>VLOOKUP('Input Data'!$B183,'Master Data'!$A$2:$F$46,4,0)</f>
        <v>No.</v>
      </c>
      <c r="J183" s="8">
        <f>VLOOKUP('Input Data'!$B183,'Master Data'!$A$2:$F$46,5,0)</f>
        <v>5</v>
      </c>
      <c r="K183" s="8">
        <f>VLOOKUP('Input Data'!$B183,'Master Data'!$A$2:$F$46,6,0)</f>
        <v>6.7</v>
      </c>
      <c r="L183" s="8">
        <f>'Input Data'!$C183*'Input Data'!$J183</f>
        <v>55</v>
      </c>
      <c r="M183" s="8">
        <f>'Input Data'!$C183*'Input Data'!$K183*(1-'Input Data'!$F183)</f>
        <v>73.7</v>
      </c>
      <c r="N183" s="8">
        <v>31</v>
      </c>
      <c r="O183" s="8" t="str">
        <f>TEXT('Input Data'!$A183,"MMM")</f>
        <v>Aug</v>
      </c>
      <c r="P183" s="8" t="str">
        <f>TEXT('Input Data'!$A183,"YYYY")</f>
        <v>2021</v>
      </c>
    </row>
    <row r="184" spans="1:16" ht="14.25" customHeight="1" x14ac:dyDescent="0.3">
      <c r="A184" s="6">
        <v>44440</v>
      </c>
      <c r="B184" s="7" t="s">
        <v>16</v>
      </c>
      <c r="C184" s="8">
        <v>1</v>
      </c>
      <c r="D184" s="8" t="s">
        <v>17</v>
      </c>
      <c r="E184" s="8" t="s">
        <v>20</v>
      </c>
      <c r="F184" s="9">
        <v>0</v>
      </c>
      <c r="G184" s="8" t="str">
        <f>VLOOKUP('Input Data'!$B184,'Master Data'!$A$2:$F$46,2,0)</f>
        <v>Product24</v>
      </c>
      <c r="H184" s="8" t="str">
        <f>VLOOKUP('Input Data'!$B184,'Master Data'!$A$2:$F$46,3,0)</f>
        <v>Category03</v>
      </c>
      <c r="I184" s="8" t="str">
        <f>VLOOKUP('Input Data'!$B184,'Master Data'!$A$2:$F$46,4,0)</f>
        <v>Ft</v>
      </c>
      <c r="J184" s="8">
        <f>VLOOKUP('Input Data'!$B184,'Master Data'!$A$2:$F$46,5,0)</f>
        <v>144</v>
      </c>
      <c r="K184" s="8">
        <f>VLOOKUP('Input Data'!$B184,'Master Data'!$A$2:$F$46,6,0)</f>
        <v>156.96</v>
      </c>
      <c r="L184" s="8">
        <f>'Input Data'!$C184*'Input Data'!$J184</f>
        <v>144</v>
      </c>
      <c r="M184" s="8">
        <f>'Input Data'!$C184*'Input Data'!$K184*(1-'Input Data'!$F184)</f>
        <v>156.96</v>
      </c>
      <c r="N184" s="8">
        <v>1</v>
      </c>
      <c r="O184" s="8" t="str">
        <f>TEXT('Input Data'!$A184,"MMM")</f>
        <v>Sep</v>
      </c>
      <c r="P184" s="8" t="str">
        <f>TEXT('Input Data'!$A184,"YYYY")</f>
        <v>2021</v>
      </c>
    </row>
    <row r="185" spans="1:16" ht="14.25" customHeight="1" x14ac:dyDescent="0.3">
      <c r="A185" s="6">
        <v>44440</v>
      </c>
      <c r="B185" s="7" t="s">
        <v>26</v>
      </c>
      <c r="C185" s="8">
        <v>14</v>
      </c>
      <c r="D185" s="8" t="s">
        <v>18</v>
      </c>
      <c r="E185" s="8" t="s">
        <v>18</v>
      </c>
      <c r="F185" s="9">
        <v>0</v>
      </c>
      <c r="G185" s="8" t="str">
        <f>VLOOKUP('Input Data'!$B185,'Master Data'!$A$2:$F$46,2,0)</f>
        <v>Product03</v>
      </c>
      <c r="H185" s="8" t="str">
        <f>VLOOKUP('Input Data'!$B185,'Master Data'!$A$2:$F$46,3,0)</f>
        <v>Category01</v>
      </c>
      <c r="I185" s="8" t="str">
        <f>VLOOKUP('Input Data'!$B185,'Master Data'!$A$2:$F$46,4,0)</f>
        <v>Kg</v>
      </c>
      <c r="J185" s="8">
        <f>VLOOKUP('Input Data'!$B185,'Master Data'!$A$2:$F$46,5,0)</f>
        <v>71</v>
      </c>
      <c r="K185" s="8">
        <f>VLOOKUP('Input Data'!$B185,'Master Data'!$A$2:$F$46,6,0)</f>
        <v>80.94</v>
      </c>
      <c r="L185" s="8">
        <f>'Input Data'!$C185*'Input Data'!$J185</f>
        <v>994</v>
      </c>
      <c r="M185" s="8">
        <f>'Input Data'!$C185*'Input Data'!$K185*(1-'Input Data'!$F185)</f>
        <v>1133.1599999999999</v>
      </c>
      <c r="N185" s="8">
        <v>1</v>
      </c>
      <c r="O185" s="8" t="str">
        <f>TEXT('Input Data'!$A185,"MMM")</f>
        <v>Sep</v>
      </c>
      <c r="P185" s="8" t="str">
        <f>TEXT('Input Data'!$A185,"YYYY")</f>
        <v>2021</v>
      </c>
    </row>
    <row r="186" spans="1:16" ht="14.25" customHeight="1" x14ac:dyDescent="0.3">
      <c r="A186" s="6">
        <v>44442</v>
      </c>
      <c r="B186" s="7" t="s">
        <v>61</v>
      </c>
      <c r="C186" s="8">
        <v>8</v>
      </c>
      <c r="D186" s="8" t="s">
        <v>22</v>
      </c>
      <c r="E186" s="8" t="s">
        <v>18</v>
      </c>
      <c r="F186" s="9">
        <v>0</v>
      </c>
      <c r="G186" s="8" t="str">
        <f>VLOOKUP('Input Data'!$B186,'Master Data'!$A$2:$F$46,2,0)</f>
        <v>Product41</v>
      </c>
      <c r="H186" s="8" t="str">
        <f>VLOOKUP('Input Data'!$B186,'Master Data'!$A$2:$F$46,3,0)</f>
        <v>Category05</v>
      </c>
      <c r="I186" s="8" t="str">
        <f>VLOOKUP('Input Data'!$B186,'Master Data'!$A$2:$F$46,4,0)</f>
        <v>Ft</v>
      </c>
      <c r="J186" s="8">
        <f>VLOOKUP('Input Data'!$B186,'Master Data'!$A$2:$F$46,5,0)</f>
        <v>138</v>
      </c>
      <c r="K186" s="8">
        <f>VLOOKUP('Input Data'!$B186,'Master Data'!$A$2:$F$46,6,0)</f>
        <v>173.88</v>
      </c>
      <c r="L186" s="8">
        <f>'Input Data'!$C186*'Input Data'!$J186</f>
        <v>1104</v>
      </c>
      <c r="M186" s="8">
        <f>'Input Data'!$C186*'Input Data'!$K186*(1-'Input Data'!$F186)</f>
        <v>1391.04</v>
      </c>
      <c r="N186" s="8">
        <v>3</v>
      </c>
      <c r="O186" s="8" t="str">
        <f>TEXT('Input Data'!$A186,"MMM")</f>
        <v>Sep</v>
      </c>
      <c r="P186" s="8" t="str">
        <f>TEXT('Input Data'!$A186,"YYYY")</f>
        <v>2021</v>
      </c>
    </row>
    <row r="187" spans="1:16" ht="14.25" customHeight="1" x14ac:dyDescent="0.3">
      <c r="A187" s="6">
        <v>44443</v>
      </c>
      <c r="B187" s="7" t="s">
        <v>53</v>
      </c>
      <c r="C187" s="8">
        <v>7</v>
      </c>
      <c r="D187" s="8" t="s">
        <v>22</v>
      </c>
      <c r="E187" s="8" t="s">
        <v>18</v>
      </c>
      <c r="F187" s="9">
        <v>0</v>
      </c>
      <c r="G187" s="8" t="str">
        <f>VLOOKUP('Input Data'!$B187,'Master Data'!$A$2:$F$46,2,0)</f>
        <v>Product28</v>
      </c>
      <c r="H187" s="8" t="str">
        <f>VLOOKUP('Input Data'!$B187,'Master Data'!$A$2:$F$46,3,0)</f>
        <v>Category04</v>
      </c>
      <c r="I187" s="8" t="str">
        <f>VLOOKUP('Input Data'!$B187,'Master Data'!$A$2:$F$46,4,0)</f>
        <v>No.</v>
      </c>
      <c r="J187" s="8">
        <f>VLOOKUP('Input Data'!$B187,'Master Data'!$A$2:$F$46,5,0)</f>
        <v>37</v>
      </c>
      <c r="K187" s="8">
        <f>VLOOKUP('Input Data'!$B187,'Master Data'!$A$2:$F$46,6,0)</f>
        <v>41.81</v>
      </c>
      <c r="L187" s="8">
        <f>'Input Data'!$C187*'Input Data'!$J187</f>
        <v>259</v>
      </c>
      <c r="M187" s="8">
        <f>'Input Data'!$C187*'Input Data'!$K187*(1-'Input Data'!$F187)</f>
        <v>292.67</v>
      </c>
      <c r="N187" s="8">
        <v>4</v>
      </c>
      <c r="O187" s="8" t="str">
        <f>TEXT('Input Data'!$A187,"MMM")</f>
        <v>Sep</v>
      </c>
      <c r="P187" s="8" t="str">
        <f>TEXT('Input Data'!$A187,"YYYY")</f>
        <v>2021</v>
      </c>
    </row>
    <row r="188" spans="1:16" ht="14.25" customHeight="1" x14ac:dyDescent="0.3">
      <c r="A188" s="6">
        <v>44443</v>
      </c>
      <c r="B188" s="7" t="s">
        <v>32</v>
      </c>
      <c r="C188" s="8">
        <v>15</v>
      </c>
      <c r="D188" s="8" t="s">
        <v>22</v>
      </c>
      <c r="E188" s="8" t="s">
        <v>18</v>
      </c>
      <c r="F188" s="9">
        <v>0</v>
      </c>
      <c r="G188" s="8" t="str">
        <f>VLOOKUP('Input Data'!$B188,'Master Data'!$A$2:$F$46,2,0)</f>
        <v>Product23</v>
      </c>
      <c r="H188" s="8" t="str">
        <f>VLOOKUP('Input Data'!$B188,'Master Data'!$A$2:$F$46,3,0)</f>
        <v>Category03</v>
      </c>
      <c r="I188" s="8" t="str">
        <f>VLOOKUP('Input Data'!$B188,'Master Data'!$A$2:$F$46,4,0)</f>
        <v>Ft</v>
      </c>
      <c r="J188" s="8">
        <f>VLOOKUP('Input Data'!$B188,'Master Data'!$A$2:$F$46,5,0)</f>
        <v>141</v>
      </c>
      <c r="K188" s="8">
        <f>VLOOKUP('Input Data'!$B188,'Master Data'!$A$2:$F$46,6,0)</f>
        <v>149.46</v>
      </c>
      <c r="L188" s="8">
        <f>'Input Data'!$C188*'Input Data'!$J188</f>
        <v>2115</v>
      </c>
      <c r="M188" s="8">
        <f>'Input Data'!$C188*'Input Data'!$K188*(1-'Input Data'!$F188)</f>
        <v>2241.9</v>
      </c>
      <c r="N188" s="8">
        <v>4</v>
      </c>
      <c r="O188" s="8" t="str">
        <f>TEXT('Input Data'!$A188,"MMM")</f>
        <v>Sep</v>
      </c>
      <c r="P188" s="8" t="str">
        <f>TEXT('Input Data'!$A188,"YYYY")</f>
        <v>2021</v>
      </c>
    </row>
    <row r="189" spans="1:16" ht="14.25" customHeight="1" x14ac:dyDescent="0.3">
      <c r="A189" s="6">
        <v>44444</v>
      </c>
      <c r="B189" s="7" t="s">
        <v>38</v>
      </c>
      <c r="C189" s="8">
        <v>1</v>
      </c>
      <c r="D189" s="8" t="s">
        <v>22</v>
      </c>
      <c r="E189" s="8" t="s">
        <v>20</v>
      </c>
      <c r="F189" s="9">
        <v>0</v>
      </c>
      <c r="G189" s="8" t="str">
        <f>VLOOKUP('Input Data'!$B189,'Master Data'!$A$2:$F$46,2,0)</f>
        <v>Product32</v>
      </c>
      <c r="H189" s="8" t="str">
        <f>VLOOKUP('Input Data'!$B189,'Master Data'!$A$2:$F$46,3,0)</f>
        <v>Category04</v>
      </c>
      <c r="I189" s="8" t="str">
        <f>VLOOKUP('Input Data'!$B189,'Master Data'!$A$2:$F$46,4,0)</f>
        <v>Kg</v>
      </c>
      <c r="J189" s="8">
        <f>VLOOKUP('Input Data'!$B189,'Master Data'!$A$2:$F$46,5,0)</f>
        <v>89</v>
      </c>
      <c r="K189" s="8">
        <f>VLOOKUP('Input Data'!$B189,'Master Data'!$A$2:$F$46,6,0)</f>
        <v>117.48</v>
      </c>
      <c r="L189" s="8">
        <f>'Input Data'!$C189*'Input Data'!$J189</f>
        <v>89</v>
      </c>
      <c r="M189" s="8">
        <f>'Input Data'!$C189*'Input Data'!$K189*(1-'Input Data'!$F189)</f>
        <v>117.48</v>
      </c>
      <c r="N189" s="8">
        <v>5</v>
      </c>
      <c r="O189" s="8" t="str">
        <f>TEXT('Input Data'!$A189,"MMM")</f>
        <v>Sep</v>
      </c>
      <c r="P189" s="8" t="str">
        <f>TEXT('Input Data'!$A189,"YYYY")</f>
        <v>2021</v>
      </c>
    </row>
    <row r="190" spans="1:16" ht="14.25" customHeight="1" x14ac:dyDescent="0.3">
      <c r="A190" s="6">
        <v>44446</v>
      </c>
      <c r="B190" s="7" t="s">
        <v>60</v>
      </c>
      <c r="C190" s="8">
        <v>5</v>
      </c>
      <c r="D190" s="8" t="s">
        <v>22</v>
      </c>
      <c r="E190" s="8" t="s">
        <v>18</v>
      </c>
      <c r="F190" s="9">
        <v>0</v>
      </c>
      <c r="G190" s="8" t="str">
        <f>VLOOKUP('Input Data'!$B190,'Master Data'!$A$2:$F$46,2,0)</f>
        <v>Product19</v>
      </c>
      <c r="H190" s="8" t="str">
        <f>VLOOKUP('Input Data'!$B190,'Master Data'!$A$2:$F$46,3,0)</f>
        <v>Category02</v>
      </c>
      <c r="I190" s="8" t="str">
        <f>VLOOKUP('Input Data'!$B190,'Master Data'!$A$2:$F$46,4,0)</f>
        <v>Ft</v>
      </c>
      <c r="J190" s="8">
        <f>VLOOKUP('Input Data'!$B190,'Master Data'!$A$2:$F$46,5,0)</f>
        <v>150</v>
      </c>
      <c r="K190" s="8">
        <f>VLOOKUP('Input Data'!$B190,'Master Data'!$A$2:$F$46,6,0)</f>
        <v>210</v>
      </c>
      <c r="L190" s="8">
        <f>'Input Data'!$C190*'Input Data'!$J190</f>
        <v>750</v>
      </c>
      <c r="M190" s="8">
        <f>'Input Data'!$C190*'Input Data'!$K190*(1-'Input Data'!$F190)</f>
        <v>1050</v>
      </c>
      <c r="N190" s="8">
        <v>7</v>
      </c>
      <c r="O190" s="8" t="str">
        <f>TEXT('Input Data'!$A190,"MMM")</f>
        <v>Sep</v>
      </c>
      <c r="P190" s="8" t="str">
        <f>TEXT('Input Data'!$A190,"YYYY")</f>
        <v>2021</v>
      </c>
    </row>
    <row r="191" spans="1:16" ht="14.25" customHeight="1" x14ac:dyDescent="0.3">
      <c r="A191" s="6">
        <v>44448</v>
      </c>
      <c r="B191" s="7" t="s">
        <v>31</v>
      </c>
      <c r="C191" s="8">
        <v>4</v>
      </c>
      <c r="D191" s="8" t="s">
        <v>22</v>
      </c>
      <c r="E191" s="8" t="s">
        <v>18</v>
      </c>
      <c r="F191" s="9">
        <v>0</v>
      </c>
      <c r="G191" s="8" t="str">
        <f>VLOOKUP('Input Data'!$B191,'Master Data'!$A$2:$F$46,2,0)</f>
        <v>Product44</v>
      </c>
      <c r="H191" s="8" t="str">
        <f>VLOOKUP('Input Data'!$B191,'Master Data'!$A$2:$F$46,3,0)</f>
        <v>Category05</v>
      </c>
      <c r="I191" s="8" t="str">
        <f>VLOOKUP('Input Data'!$B191,'Master Data'!$A$2:$F$46,4,0)</f>
        <v>Kg</v>
      </c>
      <c r="J191" s="8">
        <f>VLOOKUP('Input Data'!$B191,'Master Data'!$A$2:$F$46,5,0)</f>
        <v>76</v>
      </c>
      <c r="K191" s="8">
        <f>VLOOKUP('Input Data'!$B191,'Master Data'!$A$2:$F$46,6,0)</f>
        <v>82.08</v>
      </c>
      <c r="L191" s="8">
        <f>'Input Data'!$C191*'Input Data'!$J191</f>
        <v>304</v>
      </c>
      <c r="M191" s="8">
        <f>'Input Data'!$C191*'Input Data'!$K191*(1-'Input Data'!$F191)</f>
        <v>328.32</v>
      </c>
      <c r="N191" s="8">
        <v>9</v>
      </c>
      <c r="O191" s="8" t="str">
        <f>TEXT('Input Data'!$A191,"MMM")</f>
        <v>Sep</v>
      </c>
      <c r="P191" s="8" t="str">
        <f>TEXT('Input Data'!$A191,"YYYY")</f>
        <v>2021</v>
      </c>
    </row>
    <row r="192" spans="1:16" ht="14.25" customHeight="1" x14ac:dyDescent="0.3">
      <c r="A192" s="6">
        <v>44449</v>
      </c>
      <c r="B192" s="7" t="s">
        <v>48</v>
      </c>
      <c r="C192" s="8">
        <v>6</v>
      </c>
      <c r="D192" s="8" t="s">
        <v>22</v>
      </c>
      <c r="E192" s="8" t="s">
        <v>18</v>
      </c>
      <c r="F192" s="9">
        <v>0</v>
      </c>
      <c r="G192" s="8" t="str">
        <f>VLOOKUP('Input Data'!$B192,'Master Data'!$A$2:$F$46,2,0)</f>
        <v>Product30</v>
      </c>
      <c r="H192" s="8" t="str">
        <f>VLOOKUP('Input Data'!$B192,'Master Data'!$A$2:$F$46,3,0)</f>
        <v>Category04</v>
      </c>
      <c r="I192" s="8" t="str">
        <f>VLOOKUP('Input Data'!$B192,'Master Data'!$A$2:$F$46,4,0)</f>
        <v>Ft</v>
      </c>
      <c r="J192" s="8">
        <f>VLOOKUP('Input Data'!$B192,'Master Data'!$A$2:$F$46,5,0)</f>
        <v>148</v>
      </c>
      <c r="K192" s="8">
        <f>VLOOKUP('Input Data'!$B192,'Master Data'!$A$2:$F$46,6,0)</f>
        <v>201.28</v>
      </c>
      <c r="L192" s="8">
        <f>'Input Data'!$C192*'Input Data'!$J192</f>
        <v>888</v>
      </c>
      <c r="M192" s="8">
        <f>'Input Data'!$C192*'Input Data'!$K192*(1-'Input Data'!$F192)</f>
        <v>1207.68</v>
      </c>
      <c r="N192" s="8">
        <v>10</v>
      </c>
      <c r="O192" s="8" t="str">
        <f>TEXT('Input Data'!$A192,"MMM")</f>
        <v>Sep</v>
      </c>
      <c r="P192" s="8" t="str">
        <f>TEXT('Input Data'!$A192,"YYYY")</f>
        <v>2021</v>
      </c>
    </row>
    <row r="193" spans="1:16" ht="14.25" customHeight="1" x14ac:dyDescent="0.3">
      <c r="A193" s="6">
        <v>44449</v>
      </c>
      <c r="B193" s="7" t="s">
        <v>36</v>
      </c>
      <c r="C193" s="8">
        <v>9</v>
      </c>
      <c r="D193" s="8" t="s">
        <v>17</v>
      </c>
      <c r="E193" s="8" t="s">
        <v>18</v>
      </c>
      <c r="F193" s="9">
        <v>0</v>
      </c>
      <c r="G193" s="8" t="str">
        <f>VLOOKUP('Input Data'!$B193,'Master Data'!$A$2:$F$46,2,0)</f>
        <v>Product01</v>
      </c>
      <c r="H193" s="8" t="str">
        <f>VLOOKUP('Input Data'!$B193,'Master Data'!$A$2:$F$46,3,0)</f>
        <v>Category01</v>
      </c>
      <c r="I193" s="8" t="str">
        <f>VLOOKUP('Input Data'!$B193,'Master Data'!$A$2:$F$46,4,0)</f>
        <v>Kg</v>
      </c>
      <c r="J193" s="8">
        <f>VLOOKUP('Input Data'!$B193,'Master Data'!$A$2:$F$46,5,0)</f>
        <v>98</v>
      </c>
      <c r="K193" s="8">
        <f>VLOOKUP('Input Data'!$B193,'Master Data'!$A$2:$F$46,6,0)</f>
        <v>103.88</v>
      </c>
      <c r="L193" s="8">
        <f>'Input Data'!$C193*'Input Data'!$J193</f>
        <v>882</v>
      </c>
      <c r="M193" s="8">
        <f>'Input Data'!$C193*'Input Data'!$K193*(1-'Input Data'!$F193)</f>
        <v>934.92</v>
      </c>
      <c r="N193" s="8">
        <v>10</v>
      </c>
      <c r="O193" s="8" t="str">
        <f>TEXT('Input Data'!$A193,"MMM")</f>
        <v>Sep</v>
      </c>
      <c r="P193" s="8" t="str">
        <f>TEXT('Input Data'!$A193,"YYYY")</f>
        <v>2021</v>
      </c>
    </row>
    <row r="194" spans="1:16" ht="14.25" customHeight="1" x14ac:dyDescent="0.3">
      <c r="A194" s="6">
        <v>44449</v>
      </c>
      <c r="B194" s="7" t="s">
        <v>62</v>
      </c>
      <c r="C194" s="8">
        <v>2</v>
      </c>
      <c r="D194" s="8" t="s">
        <v>22</v>
      </c>
      <c r="E194" s="8" t="s">
        <v>18</v>
      </c>
      <c r="F194" s="9">
        <v>0</v>
      </c>
      <c r="G194" s="8" t="str">
        <f>VLOOKUP('Input Data'!$B194,'Master Data'!$A$2:$F$46,2,0)</f>
        <v>Product26</v>
      </c>
      <c r="H194" s="8" t="str">
        <f>VLOOKUP('Input Data'!$B194,'Master Data'!$A$2:$F$46,3,0)</f>
        <v>Category04</v>
      </c>
      <c r="I194" s="8" t="str">
        <f>VLOOKUP('Input Data'!$B194,'Master Data'!$A$2:$F$46,4,0)</f>
        <v>No.</v>
      </c>
      <c r="J194" s="8">
        <f>VLOOKUP('Input Data'!$B194,'Master Data'!$A$2:$F$46,5,0)</f>
        <v>18</v>
      </c>
      <c r="K194" s="8">
        <f>VLOOKUP('Input Data'!$B194,'Master Data'!$A$2:$F$46,6,0)</f>
        <v>24.66</v>
      </c>
      <c r="L194" s="8">
        <f>'Input Data'!$C194*'Input Data'!$J194</f>
        <v>36</v>
      </c>
      <c r="M194" s="8">
        <f>'Input Data'!$C194*'Input Data'!$K194*(1-'Input Data'!$F194)</f>
        <v>49.32</v>
      </c>
      <c r="N194" s="8">
        <v>10</v>
      </c>
      <c r="O194" s="8" t="str">
        <f>TEXT('Input Data'!$A194,"MMM")</f>
        <v>Sep</v>
      </c>
      <c r="P194" s="8" t="str">
        <f>TEXT('Input Data'!$A194,"YYYY")</f>
        <v>2021</v>
      </c>
    </row>
    <row r="195" spans="1:16" ht="14.25" customHeight="1" x14ac:dyDescent="0.3">
      <c r="A195" s="6">
        <v>44450</v>
      </c>
      <c r="B195" s="7" t="s">
        <v>36</v>
      </c>
      <c r="C195" s="8">
        <v>6</v>
      </c>
      <c r="D195" s="8" t="s">
        <v>17</v>
      </c>
      <c r="E195" s="8" t="s">
        <v>18</v>
      </c>
      <c r="F195" s="9">
        <v>0</v>
      </c>
      <c r="G195" s="8" t="str">
        <f>VLOOKUP('Input Data'!$B195,'Master Data'!$A$2:$F$46,2,0)</f>
        <v>Product01</v>
      </c>
      <c r="H195" s="8" t="str">
        <f>VLOOKUP('Input Data'!$B195,'Master Data'!$A$2:$F$46,3,0)</f>
        <v>Category01</v>
      </c>
      <c r="I195" s="8" t="str">
        <f>VLOOKUP('Input Data'!$B195,'Master Data'!$A$2:$F$46,4,0)</f>
        <v>Kg</v>
      </c>
      <c r="J195" s="8">
        <f>VLOOKUP('Input Data'!$B195,'Master Data'!$A$2:$F$46,5,0)</f>
        <v>98</v>
      </c>
      <c r="K195" s="8">
        <f>VLOOKUP('Input Data'!$B195,'Master Data'!$A$2:$F$46,6,0)</f>
        <v>103.88</v>
      </c>
      <c r="L195" s="8">
        <f>'Input Data'!$C195*'Input Data'!$J195</f>
        <v>588</v>
      </c>
      <c r="M195" s="8">
        <f>'Input Data'!$C195*'Input Data'!$K195*(1-'Input Data'!$F195)</f>
        <v>623.28</v>
      </c>
      <c r="N195" s="8">
        <v>11</v>
      </c>
      <c r="O195" s="8" t="str">
        <f>TEXT('Input Data'!$A195,"MMM")</f>
        <v>Sep</v>
      </c>
      <c r="P195" s="8" t="str">
        <f>TEXT('Input Data'!$A195,"YYYY")</f>
        <v>2021</v>
      </c>
    </row>
    <row r="196" spans="1:16" ht="14.25" customHeight="1" x14ac:dyDescent="0.3">
      <c r="A196" s="6">
        <v>44452</v>
      </c>
      <c r="B196" s="7" t="s">
        <v>61</v>
      </c>
      <c r="C196" s="8">
        <v>7</v>
      </c>
      <c r="D196" s="8" t="s">
        <v>22</v>
      </c>
      <c r="E196" s="8" t="s">
        <v>20</v>
      </c>
      <c r="F196" s="9">
        <v>0</v>
      </c>
      <c r="G196" s="8" t="str">
        <f>VLOOKUP('Input Data'!$B196,'Master Data'!$A$2:$F$46,2,0)</f>
        <v>Product41</v>
      </c>
      <c r="H196" s="8" t="str">
        <f>VLOOKUP('Input Data'!$B196,'Master Data'!$A$2:$F$46,3,0)</f>
        <v>Category05</v>
      </c>
      <c r="I196" s="8" t="str">
        <f>VLOOKUP('Input Data'!$B196,'Master Data'!$A$2:$F$46,4,0)</f>
        <v>Ft</v>
      </c>
      <c r="J196" s="8">
        <f>VLOOKUP('Input Data'!$B196,'Master Data'!$A$2:$F$46,5,0)</f>
        <v>138</v>
      </c>
      <c r="K196" s="8">
        <f>VLOOKUP('Input Data'!$B196,'Master Data'!$A$2:$F$46,6,0)</f>
        <v>173.88</v>
      </c>
      <c r="L196" s="8">
        <f>'Input Data'!$C196*'Input Data'!$J196</f>
        <v>966</v>
      </c>
      <c r="M196" s="8">
        <f>'Input Data'!$C196*'Input Data'!$K196*(1-'Input Data'!$F196)</f>
        <v>1217.1599999999999</v>
      </c>
      <c r="N196" s="8">
        <v>13</v>
      </c>
      <c r="O196" s="8" t="str">
        <f>TEXT('Input Data'!$A196,"MMM")</f>
        <v>Sep</v>
      </c>
      <c r="P196" s="8" t="str">
        <f>TEXT('Input Data'!$A196,"YYYY")</f>
        <v>2021</v>
      </c>
    </row>
    <row r="197" spans="1:16" ht="14.25" customHeight="1" x14ac:dyDescent="0.3">
      <c r="A197" s="6">
        <v>44454</v>
      </c>
      <c r="B197" s="7" t="s">
        <v>30</v>
      </c>
      <c r="C197" s="8">
        <v>6</v>
      </c>
      <c r="D197" s="8" t="s">
        <v>22</v>
      </c>
      <c r="E197" s="8" t="s">
        <v>18</v>
      </c>
      <c r="F197" s="9">
        <v>0</v>
      </c>
      <c r="G197" s="8" t="str">
        <f>VLOOKUP('Input Data'!$B197,'Master Data'!$A$2:$F$46,2,0)</f>
        <v>Product42</v>
      </c>
      <c r="H197" s="8" t="str">
        <f>VLOOKUP('Input Data'!$B197,'Master Data'!$A$2:$F$46,3,0)</f>
        <v>Category05</v>
      </c>
      <c r="I197" s="8" t="str">
        <f>VLOOKUP('Input Data'!$B197,'Master Data'!$A$2:$F$46,4,0)</f>
        <v>Ft</v>
      </c>
      <c r="J197" s="8">
        <f>VLOOKUP('Input Data'!$B197,'Master Data'!$A$2:$F$46,5,0)</f>
        <v>120</v>
      </c>
      <c r="K197" s="8">
        <f>VLOOKUP('Input Data'!$B197,'Master Data'!$A$2:$F$46,6,0)</f>
        <v>162</v>
      </c>
      <c r="L197" s="8">
        <f>'Input Data'!$C197*'Input Data'!$J197</f>
        <v>720</v>
      </c>
      <c r="M197" s="8">
        <f>'Input Data'!$C197*'Input Data'!$K197*(1-'Input Data'!$F197)</f>
        <v>972</v>
      </c>
      <c r="N197" s="8">
        <v>15</v>
      </c>
      <c r="O197" s="8" t="str">
        <f>TEXT('Input Data'!$A197,"MMM")</f>
        <v>Sep</v>
      </c>
      <c r="P197" s="8" t="str">
        <f>TEXT('Input Data'!$A197,"YYYY")</f>
        <v>2021</v>
      </c>
    </row>
    <row r="198" spans="1:16" ht="14.25" customHeight="1" x14ac:dyDescent="0.3">
      <c r="A198" s="6">
        <v>44454</v>
      </c>
      <c r="B198" s="7" t="s">
        <v>30</v>
      </c>
      <c r="C198" s="8">
        <v>14</v>
      </c>
      <c r="D198" s="8" t="s">
        <v>22</v>
      </c>
      <c r="E198" s="8" t="s">
        <v>18</v>
      </c>
      <c r="F198" s="9">
        <v>0</v>
      </c>
      <c r="G198" s="8" t="str">
        <f>VLOOKUP('Input Data'!$B198,'Master Data'!$A$2:$F$46,2,0)</f>
        <v>Product42</v>
      </c>
      <c r="H198" s="8" t="str">
        <f>VLOOKUP('Input Data'!$B198,'Master Data'!$A$2:$F$46,3,0)</f>
        <v>Category05</v>
      </c>
      <c r="I198" s="8" t="str">
        <f>VLOOKUP('Input Data'!$B198,'Master Data'!$A$2:$F$46,4,0)</f>
        <v>Ft</v>
      </c>
      <c r="J198" s="8">
        <f>VLOOKUP('Input Data'!$B198,'Master Data'!$A$2:$F$46,5,0)</f>
        <v>120</v>
      </c>
      <c r="K198" s="8">
        <f>VLOOKUP('Input Data'!$B198,'Master Data'!$A$2:$F$46,6,0)</f>
        <v>162</v>
      </c>
      <c r="L198" s="8">
        <f>'Input Data'!$C198*'Input Data'!$J198</f>
        <v>1680</v>
      </c>
      <c r="M198" s="8">
        <f>'Input Data'!$C198*'Input Data'!$K198*(1-'Input Data'!$F198)</f>
        <v>2268</v>
      </c>
      <c r="N198" s="8">
        <v>15</v>
      </c>
      <c r="O198" s="8" t="str">
        <f>TEXT('Input Data'!$A198,"MMM")</f>
        <v>Sep</v>
      </c>
      <c r="P198" s="8" t="str">
        <f>TEXT('Input Data'!$A198,"YYYY")</f>
        <v>2021</v>
      </c>
    </row>
    <row r="199" spans="1:16" ht="14.25" customHeight="1" x14ac:dyDescent="0.3">
      <c r="A199" s="6">
        <v>44460</v>
      </c>
      <c r="B199" s="7" t="s">
        <v>34</v>
      </c>
      <c r="C199" s="8">
        <v>7</v>
      </c>
      <c r="D199" s="8" t="s">
        <v>17</v>
      </c>
      <c r="E199" s="8" t="s">
        <v>20</v>
      </c>
      <c r="F199" s="9">
        <v>0</v>
      </c>
      <c r="G199" s="8" t="str">
        <f>VLOOKUP('Input Data'!$B199,'Master Data'!$A$2:$F$46,2,0)</f>
        <v>Product20</v>
      </c>
      <c r="H199" s="8" t="str">
        <f>VLOOKUP('Input Data'!$B199,'Master Data'!$A$2:$F$46,3,0)</f>
        <v>Category03</v>
      </c>
      <c r="I199" s="8" t="str">
        <f>VLOOKUP('Input Data'!$B199,'Master Data'!$A$2:$F$46,4,0)</f>
        <v>Lt</v>
      </c>
      <c r="J199" s="8">
        <f>VLOOKUP('Input Data'!$B199,'Master Data'!$A$2:$F$46,5,0)</f>
        <v>61</v>
      </c>
      <c r="K199" s="8">
        <f>VLOOKUP('Input Data'!$B199,'Master Data'!$A$2:$F$46,6,0)</f>
        <v>76.25</v>
      </c>
      <c r="L199" s="8">
        <f>'Input Data'!$C199*'Input Data'!$J199</f>
        <v>427</v>
      </c>
      <c r="M199" s="8">
        <f>'Input Data'!$C199*'Input Data'!$K199*(1-'Input Data'!$F199)</f>
        <v>533.75</v>
      </c>
      <c r="N199" s="8">
        <v>21</v>
      </c>
      <c r="O199" s="8" t="str">
        <f>TEXT('Input Data'!$A199,"MMM")</f>
        <v>Sep</v>
      </c>
      <c r="P199" s="8" t="str">
        <f>TEXT('Input Data'!$A199,"YYYY")</f>
        <v>2021</v>
      </c>
    </row>
    <row r="200" spans="1:16" ht="14.25" customHeight="1" x14ac:dyDescent="0.3">
      <c r="A200" s="6">
        <v>44461</v>
      </c>
      <c r="B200" s="7" t="s">
        <v>37</v>
      </c>
      <c r="C200" s="8">
        <v>2</v>
      </c>
      <c r="D200" s="8" t="s">
        <v>18</v>
      </c>
      <c r="E200" s="8" t="s">
        <v>20</v>
      </c>
      <c r="F200" s="9">
        <v>0</v>
      </c>
      <c r="G200" s="8" t="str">
        <f>VLOOKUP('Input Data'!$B200,'Master Data'!$A$2:$F$46,2,0)</f>
        <v>Product40</v>
      </c>
      <c r="H200" s="8" t="str">
        <f>VLOOKUP('Input Data'!$B200,'Master Data'!$A$2:$F$46,3,0)</f>
        <v>Category05</v>
      </c>
      <c r="I200" s="8" t="str">
        <f>VLOOKUP('Input Data'!$B200,'Master Data'!$A$2:$F$46,4,0)</f>
        <v>Kg</v>
      </c>
      <c r="J200" s="8">
        <f>VLOOKUP('Input Data'!$B200,'Master Data'!$A$2:$F$46,5,0)</f>
        <v>90</v>
      </c>
      <c r="K200" s="8">
        <f>VLOOKUP('Input Data'!$B200,'Master Data'!$A$2:$F$46,6,0)</f>
        <v>115.2</v>
      </c>
      <c r="L200" s="8">
        <f>'Input Data'!$C200*'Input Data'!$J200</f>
        <v>180</v>
      </c>
      <c r="M200" s="8">
        <f>'Input Data'!$C200*'Input Data'!$K200*(1-'Input Data'!$F200)</f>
        <v>230.4</v>
      </c>
      <c r="N200" s="8">
        <v>22</v>
      </c>
      <c r="O200" s="8" t="str">
        <f>TEXT('Input Data'!$A200,"MMM")</f>
        <v>Sep</v>
      </c>
      <c r="P200" s="8" t="str">
        <f>TEXT('Input Data'!$A200,"YYYY")</f>
        <v>2021</v>
      </c>
    </row>
    <row r="201" spans="1:16" ht="14.25" customHeight="1" x14ac:dyDescent="0.3">
      <c r="A201" s="6">
        <v>44461</v>
      </c>
      <c r="B201" s="7" t="s">
        <v>49</v>
      </c>
      <c r="C201" s="8">
        <v>4</v>
      </c>
      <c r="D201" s="8" t="s">
        <v>22</v>
      </c>
      <c r="E201" s="8" t="s">
        <v>20</v>
      </c>
      <c r="F201" s="9">
        <v>0</v>
      </c>
      <c r="G201" s="8" t="str">
        <f>VLOOKUP('Input Data'!$B201,'Master Data'!$A$2:$F$46,2,0)</f>
        <v>Product02</v>
      </c>
      <c r="H201" s="8" t="str">
        <f>VLOOKUP('Input Data'!$B201,'Master Data'!$A$2:$F$46,3,0)</f>
        <v>Category01</v>
      </c>
      <c r="I201" s="8" t="str">
        <f>VLOOKUP('Input Data'!$B201,'Master Data'!$A$2:$F$46,4,0)</f>
        <v>Kg</v>
      </c>
      <c r="J201" s="8">
        <f>VLOOKUP('Input Data'!$B201,'Master Data'!$A$2:$F$46,5,0)</f>
        <v>105</v>
      </c>
      <c r="K201" s="8">
        <f>VLOOKUP('Input Data'!$B201,'Master Data'!$A$2:$F$46,6,0)</f>
        <v>142.80000000000001</v>
      </c>
      <c r="L201" s="8">
        <f>'Input Data'!$C201*'Input Data'!$J201</f>
        <v>420</v>
      </c>
      <c r="M201" s="8">
        <f>'Input Data'!$C201*'Input Data'!$K201*(1-'Input Data'!$F201)</f>
        <v>571.20000000000005</v>
      </c>
      <c r="N201" s="8">
        <v>22</v>
      </c>
      <c r="O201" s="8" t="str">
        <f>TEXT('Input Data'!$A201,"MMM")</f>
        <v>Sep</v>
      </c>
      <c r="P201" s="8" t="str">
        <f>TEXT('Input Data'!$A201,"YYYY")</f>
        <v>2021</v>
      </c>
    </row>
    <row r="202" spans="1:16" ht="14.25" customHeight="1" x14ac:dyDescent="0.3">
      <c r="A202" s="6">
        <v>44462</v>
      </c>
      <c r="B202" s="7" t="s">
        <v>50</v>
      </c>
      <c r="C202" s="8">
        <v>12</v>
      </c>
      <c r="D202" s="8" t="s">
        <v>22</v>
      </c>
      <c r="E202" s="8" t="s">
        <v>20</v>
      </c>
      <c r="F202" s="9">
        <v>0</v>
      </c>
      <c r="G202" s="8" t="str">
        <f>VLOOKUP('Input Data'!$B202,'Master Data'!$A$2:$F$46,2,0)</f>
        <v>Product18</v>
      </c>
      <c r="H202" s="8" t="str">
        <f>VLOOKUP('Input Data'!$B202,'Master Data'!$A$2:$F$46,3,0)</f>
        <v>Category02</v>
      </c>
      <c r="I202" s="8" t="str">
        <f>VLOOKUP('Input Data'!$B202,'Master Data'!$A$2:$F$46,4,0)</f>
        <v>No.</v>
      </c>
      <c r="J202" s="8">
        <f>VLOOKUP('Input Data'!$B202,'Master Data'!$A$2:$F$46,5,0)</f>
        <v>37</v>
      </c>
      <c r="K202" s="8">
        <f>VLOOKUP('Input Data'!$B202,'Master Data'!$A$2:$F$46,6,0)</f>
        <v>49.21</v>
      </c>
      <c r="L202" s="8">
        <f>'Input Data'!$C202*'Input Data'!$J202</f>
        <v>444</v>
      </c>
      <c r="M202" s="8">
        <f>'Input Data'!$C202*'Input Data'!$K202*(1-'Input Data'!$F202)</f>
        <v>590.52</v>
      </c>
      <c r="N202" s="8">
        <v>23</v>
      </c>
      <c r="O202" s="8" t="str">
        <f>TEXT('Input Data'!$A202,"MMM")</f>
        <v>Sep</v>
      </c>
      <c r="P202" s="8" t="str">
        <f>TEXT('Input Data'!$A202,"YYYY")</f>
        <v>2021</v>
      </c>
    </row>
    <row r="203" spans="1:16" ht="14.25" customHeight="1" x14ac:dyDescent="0.3">
      <c r="A203" s="6">
        <v>44462</v>
      </c>
      <c r="B203" s="7" t="s">
        <v>52</v>
      </c>
      <c r="C203" s="8">
        <v>7</v>
      </c>
      <c r="D203" s="8" t="s">
        <v>18</v>
      </c>
      <c r="E203" s="8" t="s">
        <v>18</v>
      </c>
      <c r="F203" s="9">
        <v>0</v>
      </c>
      <c r="G203" s="8" t="str">
        <f>VLOOKUP('Input Data'!$B203,'Master Data'!$A$2:$F$46,2,0)</f>
        <v>Product21</v>
      </c>
      <c r="H203" s="8" t="str">
        <f>VLOOKUP('Input Data'!$B203,'Master Data'!$A$2:$F$46,3,0)</f>
        <v>Category03</v>
      </c>
      <c r="I203" s="8" t="str">
        <f>VLOOKUP('Input Data'!$B203,'Master Data'!$A$2:$F$46,4,0)</f>
        <v>Ft</v>
      </c>
      <c r="J203" s="8">
        <f>VLOOKUP('Input Data'!$B203,'Master Data'!$A$2:$F$46,5,0)</f>
        <v>126</v>
      </c>
      <c r="K203" s="8">
        <f>VLOOKUP('Input Data'!$B203,'Master Data'!$A$2:$F$46,6,0)</f>
        <v>162.54</v>
      </c>
      <c r="L203" s="8">
        <f>'Input Data'!$C203*'Input Data'!$J203</f>
        <v>882</v>
      </c>
      <c r="M203" s="8">
        <f>'Input Data'!$C203*'Input Data'!$K203*(1-'Input Data'!$F203)</f>
        <v>1137.78</v>
      </c>
      <c r="N203" s="8">
        <v>23</v>
      </c>
      <c r="O203" s="8" t="str">
        <f>TEXT('Input Data'!$A203,"MMM")</f>
        <v>Sep</v>
      </c>
      <c r="P203" s="8" t="str">
        <f>TEXT('Input Data'!$A203,"YYYY")</f>
        <v>2021</v>
      </c>
    </row>
    <row r="204" spans="1:16" ht="14.25" customHeight="1" x14ac:dyDescent="0.3">
      <c r="A204" s="6">
        <v>44466</v>
      </c>
      <c r="B204" s="7" t="s">
        <v>33</v>
      </c>
      <c r="C204" s="8">
        <v>1</v>
      </c>
      <c r="D204" s="8" t="s">
        <v>22</v>
      </c>
      <c r="E204" s="8" t="s">
        <v>20</v>
      </c>
      <c r="F204" s="9">
        <v>0</v>
      </c>
      <c r="G204" s="8" t="str">
        <f>VLOOKUP('Input Data'!$B204,'Master Data'!$A$2:$F$46,2,0)</f>
        <v>Product34</v>
      </c>
      <c r="H204" s="8" t="str">
        <f>VLOOKUP('Input Data'!$B204,'Master Data'!$A$2:$F$46,3,0)</f>
        <v>Category04</v>
      </c>
      <c r="I204" s="8" t="str">
        <f>VLOOKUP('Input Data'!$B204,'Master Data'!$A$2:$F$46,4,0)</f>
        <v>Lt</v>
      </c>
      <c r="J204" s="8">
        <f>VLOOKUP('Input Data'!$B204,'Master Data'!$A$2:$F$46,5,0)</f>
        <v>55</v>
      </c>
      <c r="K204" s="8">
        <f>VLOOKUP('Input Data'!$B204,'Master Data'!$A$2:$F$46,6,0)</f>
        <v>58.3</v>
      </c>
      <c r="L204" s="8">
        <f>'Input Data'!$C204*'Input Data'!$J204</f>
        <v>55</v>
      </c>
      <c r="M204" s="8">
        <f>'Input Data'!$C204*'Input Data'!$K204*(1-'Input Data'!$F204)</f>
        <v>58.3</v>
      </c>
      <c r="N204" s="8">
        <v>27</v>
      </c>
      <c r="O204" s="8" t="str">
        <f>TEXT('Input Data'!$A204,"MMM")</f>
        <v>Sep</v>
      </c>
      <c r="P204" s="8" t="str">
        <f>TEXT('Input Data'!$A204,"YYYY")</f>
        <v>2021</v>
      </c>
    </row>
    <row r="205" spans="1:16" ht="14.25" customHeight="1" x14ac:dyDescent="0.3">
      <c r="A205" s="6">
        <v>44469</v>
      </c>
      <c r="B205" s="7" t="s">
        <v>29</v>
      </c>
      <c r="C205" s="8">
        <v>9</v>
      </c>
      <c r="D205" s="8" t="s">
        <v>18</v>
      </c>
      <c r="E205" s="8" t="s">
        <v>18</v>
      </c>
      <c r="F205" s="9">
        <v>0</v>
      </c>
      <c r="G205" s="8" t="str">
        <f>VLOOKUP('Input Data'!$B205,'Master Data'!$A$2:$F$46,2,0)</f>
        <v>Product14</v>
      </c>
      <c r="H205" s="8" t="str">
        <f>VLOOKUP('Input Data'!$B205,'Master Data'!$A$2:$F$46,3,0)</f>
        <v>Category02</v>
      </c>
      <c r="I205" s="8" t="str">
        <f>VLOOKUP('Input Data'!$B205,'Master Data'!$A$2:$F$46,4,0)</f>
        <v>Kg</v>
      </c>
      <c r="J205" s="8">
        <f>VLOOKUP('Input Data'!$B205,'Master Data'!$A$2:$F$46,5,0)</f>
        <v>112</v>
      </c>
      <c r="K205" s="8">
        <f>VLOOKUP('Input Data'!$B205,'Master Data'!$A$2:$F$46,6,0)</f>
        <v>146.72</v>
      </c>
      <c r="L205" s="8">
        <f>'Input Data'!$C205*'Input Data'!$J205</f>
        <v>1008</v>
      </c>
      <c r="M205" s="8">
        <f>'Input Data'!$C205*'Input Data'!$K205*(1-'Input Data'!$F205)</f>
        <v>1320.48</v>
      </c>
      <c r="N205" s="8">
        <v>30</v>
      </c>
      <c r="O205" s="8" t="str">
        <f>TEXT('Input Data'!$A205,"MMM")</f>
        <v>Sep</v>
      </c>
      <c r="P205" s="8" t="str">
        <f>TEXT('Input Data'!$A205,"YYYY")</f>
        <v>2021</v>
      </c>
    </row>
    <row r="206" spans="1:16" ht="14.25" customHeight="1" x14ac:dyDescent="0.3">
      <c r="A206" s="6">
        <v>44469</v>
      </c>
      <c r="B206" s="7" t="s">
        <v>35</v>
      </c>
      <c r="C206" s="8">
        <v>5</v>
      </c>
      <c r="D206" s="8" t="s">
        <v>18</v>
      </c>
      <c r="E206" s="8" t="s">
        <v>18</v>
      </c>
      <c r="F206" s="9">
        <v>0</v>
      </c>
      <c r="G206" s="8" t="str">
        <f>VLOOKUP('Input Data'!$B206,'Master Data'!$A$2:$F$46,2,0)</f>
        <v>Product06</v>
      </c>
      <c r="H206" s="8" t="str">
        <f>VLOOKUP('Input Data'!$B206,'Master Data'!$A$2:$F$46,3,0)</f>
        <v>Category01</v>
      </c>
      <c r="I206" s="8" t="str">
        <f>VLOOKUP('Input Data'!$B206,'Master Data'!$A$2:$F$46,4,0)</f>
        <v>Kg</v>
      </c>
      <c r="J206" s="8">
        <f>VLOOKUP('Input Data'!$B206,'Master Data'!$A$2:$F$46,5,0)</f>
        <v>75</v>
      </c>
      <c r="K206" s="8">
        <f>VLOOKUP('Input Data'!$B206,'Master Data'!$A$2:$F$46,6,0)</f>
        <v>85.5</v>
      </c>
      <c r="L206" s="8">
        <f>'Input Data'!$C206*'Input Data'!$J206</f>
        <v>375</v>
      </c>
      <c r="M206" s="8">
        <f>'Input Data'!$C206*'Input Data'!$K206*(1-'Input Data'!$F206)</f>
        <v>427.5</v>
      </c>
      <c r="N206" s="8">
        <v>30</v>
      </c>
      <c r="O206" s="8" t="str">
        <f>TEXT('Input Data'!$A206,"MMM")</f>
        <v>Sep</v>
      </c>
      <c r="P206" s="8" t="str">
        <f>TEXT('Input Data'!$A206,"YYYY")</f>
        <v>2021</v>
      </c>
    </row>
    <row r="207" spans="1:16" ht="14.25" customHeight="1" x14ac:dyDescent="0.3">
      <c r="A207" s="6">
        <v>44470</v>
      </c>
      <c r="B207" s="7" t="s">
        <v>48</v>
      </c>
      <c r="C207" s="8">
        <v>14</v>
      </c>
      <c r="D207" s="8" t="s">
        <v>18</v>
      </c>
      <c r="E207" s="8" t="s">
        <v>20</v>
      </c>
      <c r="F207" s="9">
        <v>0</v>
      </c>
      <c r="G207" s="8" t="str">
        <f>VLOOKUP('Input Data'!$B207,'Master Data'!$A$2:$F$46,2,0)</f>
        <v>Product30</v>
      </c>
      <c r="H207" s="8" t="str">
        <f>VLOOKUP('Input Data'!$B207,'Master Data'!$A$2:$F$46,3,0)</f>
        <v>Category04</v>
      </c>
      <c r="I207" s="8" t="str">
        <f>VLOOKUP('Input Data'!$B207,'Master Data'!$A$2:$F$46,4,0)</f>
        <v>Ft</v>
      </c>
      <c r="J207" s="8">
        <f>VLOOKUP('Input Data'!$B207,'Master Data'!$A$2:$F$46,5,0)</f>
        <v>148</v>
      </c>
      <c r="K207" s="8">
        <f>VLOOKUP('Input Data'!$B207,'Master Data'!$A$2:$F$46,6,0)</f>
        <v>201.28</v>
      </c>
      <c r="L207" s="8">
        <f>'Input Data'!$C207*'Input Data'!$J207</f>
        <v>2072</v>
      </c>
      <c r="M207" s="8">
        <f>'Input Data'!$C207*'Input Data'!$K207*(1-'Input Data'!$F207)</f>
        <v>2817.92</v>
      </c>
      <c r="N207" s="8">
        <v>1</v>
      </c>
      <c r="O207" s="8" t="str">
        <f>TEXT('Input Data'!$A207,"MMM")</f>
        <v>Oct</v>
      </c>
      <c r="P207" s="8" t="str">
        <f>TEXT('Input Data'!$A207,"YYYY")</f>
        <v>2021</v>
      </c>
    </row>
    <row r="208" spans="1:16" ht="14.25" customHeight="1" x14ac:dyDescent="0.3">
      <c r="A208" s="6">
        <v>44471</v>
      </c>
      <c r="B208" s="7" t="s">
        <v>29</v>
      </c>
      <c r="C208" s="8">
        <v>15</v>
      </c>
      <c r="D208" s="8" t="s">
        <v>22</v>
      </c>
      <c r="E208" s="8" t="s">
        <v>18</v>
      </c>
      <c r="F208" s="9">
        <v>0</v>
      </c>
      <c r="G208" s="8" t="str">
        <f>VLOOKUP('Input Data'!$B208,'Master Data'!$A$2:$F$46,2,0)</f>
        <v>Product14</v>
      </c>
      <c r="H208" s="8" t="str">
        <f>VLOOKUP('Input Data'!$B208,'Master Data'!$A$2:$F$46,3,0)</f>
        <v>Category02</v>
      </c>
      <c r="I208" s="8" t="str">
        <f>VLOOKUP('Input Data'!$B208,'Master Data'!$A$2:$F$46,4,0)</f>
        <v>Kg</v>
      </c>
      <c r="J208" s="8">
        <f>VLOOKUP('Input Data'!$B208,'Master Data'!$A$2:$F$46,5,0)</f>
        <v>112</v>
      </c>
      <c r="K208" s="8">
        <f>VLOOKUP('Input Data'!$B208,'Master Data'!$A$2:$F$46,6,0)</f>
        <v>146.72</v>
      </c>
      <c r="L208" s="8">
        <f>'Input Data'!$C208*'Input Data'!$J208</f>
        <v>1680</v>
      </c>
      <c r="M208" s="8">
        <f>'Input Data'!$C208*'Input Data'!$K208*(1-'Input Data'!$F208)</f>
        <v>2200.8000000000002</v>
      </c>
      <c r="N208" s="8">
        <v>2</v>
      </c>
      <c r="O208" s="8" t="str">
        <f>TEXT('Input Data'!$A208,"MMM")</f>
        <v>Oct</v>
      </c>
      <c r="P208" s="8" t="str">
        <f>TEXT('Input Data'!$A208,"YYYY")</f>
        <v>2021</v>
      </c>
    </row>
    <row r="209" spans="1:16" ht="14.25" customHeight="1" x14ac:dyDescent="0.3">
      <c r="A209" s="6">
        <v>44472</v>
      </c>
      <c r="B209" s="7" t="s">
        <v>60</v>
      </c>
      <c r="C209" s="8">
        <v>9</v>
      </c>
      <c r="D209" s="8" t="s">
        <v>22</v>
      </c>
      <c r="E209" s="8" t="s">
        <v>18</v>
      </c>
      <c r="F209" s="9">
        <v>0</v>
      </c>
      <c r="G209" s="8" t="str">
        <f>VLOOKUP('Input Data'!$B209,'Master Data'!$A$2:$F$46,2,0)</f>
        <v>Product19</v>
      </c>
      <c r="H209" s="8" t="str">
        <f>VLOOKUP('Input Data'!$B209,'Master Data'!$A$2:$F$46,3,0)</f>
        <v>Category02</v>
      </c>
      <c r="I209" s="8" t="str">
        <f>VLOOKUP('Input Data'!$B209,'Master Data'!$A$2:$F$46,4,0)</f>
        <v>Ft</v>
      </c>
      <c r="J209" s="8">
        <f>VLOOKUP('Input Data'!$B209,'Master Data'!$A$2:$F$46,5,0)</f>
        <v>150</v>
      </c>
      <c r="K209" s="8">
        <f>VLOOKUP('Input Data'!$B209,'Master Data'!$A$2:$F$46,6,0)</f>
        <v>210</v>
      </c>
      <c r="L209" s="8">
        <f>'Input Data'!$C209*'Input Data'!$J209</f>
        <v>1350</v>
      </c>
      <c r="M209" s="8">
        <f>'Input Data'!$C209*'Input Data'!$K209*(1-'Input Data'!$F209)</f>
        <v>1890</v>
      </c>
      <c r="N209" s="8">
        <v>3</v>
      </c>
      <c r="O209" s="8" t="str">
        <f>TEXT('Input Data'!$A209,"MMM")</f>
        <v>Oct</v>
      </c>
      <c r="P209" s="8" t="str">
        <f>TEXT('Input Data'!$A209,"YYYY")</f>
        <v>2021</v>
      </c>
    </row>
    <row r="210" spans="1:16" ht="14.25" customHeight="1" x14ac:dyDescent="0.3">
      <c r="A210" s="6">
        <v>44475</v>
      </c>
      <c r="B210" s="7" t="s">
        <v>24</v>
      </c>
      <c r="C210" s="8">
        <v>1</v>
      </c>
      <c r="D210" s="8" t="s">
        <v>22</v>
      </c>
      <c r="E210" s="8" t="s">
        <v>18</v>
      </c>
      <c r="F210" s="9">
        <v>0</v>
      </c>
      <c r="G210" s="8" t="str">
        <f>VLOOKUP('Input Data'!$B210,'Master Data'!$A$2:$F$46,2,0)</f>
        <v>Product35</v>
      </c>
      <c r="H210" s="8" t="str">
        <f>VLOOKUP('Input Data'!$B210,'Master Data'!$A$2:$F$46,3,0)</f>
        <v>Category04</v>
      </c>
      <c r="I210" s="8" t="str">
        <f>VLOOKUP('Input Data'!$B210,'Master Data'!$A$2:$F$46,4,0)</f>
        <v>No.</v>
      </c>
      <c r="J210" s="8">
        <f>VLOOKUP('Input Data'!$B210,'Master Data'!$A$2:$F$46,5,0)</f>
        <v>5</v>
      </c>
      <c r="K210" s="8">
        <f>VLOOKUP('Input Data'!$B210,'Master Data'!$A$2:$F$46,6,0)</f>
        <v>6.7</v>
      </c>
      <c r="L210" s="8">
        <f>'Input Data'!$C210*'Input Data'!$J210</f>
        <v>5</v>
      </c>
      <c r="M210" s="8">
        <f>'Input Data'!$C210*'Input Data'!$K210*(1-'Input Data'!$F210)</f>
        <v>6.7</v>
      </c>
      <c r="N210" s="8">
        <v>6</v>
      </c>
      <c r="O210" s="8" t="str">
        <f>TEXT('Input Data'!$A210,"MMM")</f>
        <v>Oct</v>
      </c>
      <c r="P210" s="8" t="str">
        <f>TEXT('Input Data'!$A210,"YYYY")</f>
        <v>2021</v>
      </c>
    </row>
    <row r="211" spans="1:16" ht="14.25" customHeight="1" x14ac:dyDescent="0.3">
      <c r="A211" s="6">
        <v>44475</v>
      </c>
      <c r="B211" s="7" t="s">
        <v>63</v>
      </c>
      <c r="C211" s="8">
        <v>12</v>
      </c>
      <c r="D211" s="8" t="s">
        <v>18</v>
      </c>
      <c r="E211" s="8" t="s">
        <v>18</v>
      </c>
      <c r="F211" s="9">
        <v>0</v>
      </c>
      <c r="G211" s="8" t="str">
        <f>VLOOKUP('Input Data'!$B211,'Master Data'!$A$2:$F$46,2,0)</f>
        <v>Product36</v>
      </c>
      <c r="H211" s="8" t="str">
        <f>VLOOKUP('Input Data'!$B211,'Master Data'!$A$2:$F$46,3,0)</f>
        <v>Category04</v>
      </c>
      <c r="I211" s="8" t="str">
        <f>VLOOKUP('Input Data'!$B211,'Master Data'!$A$2:$F$46,4,0)</f>
        <v>Kg</v>
      </c>
      <c r="J211" s="8">
        <f>VLOOKUP('Input Data'!$B211,'Master Data'!$A$2:$F$46,5,0)</f>
        <v>90</v>
      </c>
      <c r="K211" s="8">
        <f>VLOOKUP('Input Data'!$B211,'Master Data'!$A$2:$F$46,6,0)</f>
        <v>96.3</v>
      </c>
      <c r="L211" s="8">
        <f>'Input Data'!$C211*'Input Data'!$J211</f>
        <v>1080</v>
      </c>
      <c r="M211" s="8">
        <f>'Input Data'!$C211*'Input Data'!$K211*(1-'Input Data'!$F211)</f>
        <v>1155.5999999999999</v>
      </c>
      <c r="N211" s="8">
        <v>6</v>
      </c>
      <c r="O211" s="8" t="str">
        <f>TEXT('Input Data'!$A211,"MMM")</f>
        <v>Oct</v>
      </c>
      <c r="P211" s="8" t="str">
        <f>TEXT('Input Data'!$A211,"YYYY")</f>
        <v>2021</v>
      </c>
    </row>
    <row r="212" spans="1:16" ht="14.25" customHeight="1" x14ac:dyDescent="0.3">
      <c r="A212" s="6">
        <v>44476</v>
      </c>
      <c r="B212" s="7" t="s">
        <v>62</v>
      </c>
      <c r="C212" s="8">
        <v>6</v>
      </c>
      <c r="D212" s="8" t="s">
        <v>22</v>
      </c>
      <c r="E212" s="8" t="s">
        <v>20</v>
      </c>
      <c r="F212" s="9">
        <v>0</v>
      </c>
      <c r="G212" s="8" t="str">
        <f>VLOOKUP('Input Data'!$B212,'Master Data'!$A$2:$F$46,2,0)</f>
        <v>Product26</v>
      </c>
      <c r="H212" s="8" t="str">
        <f>VLOOKUP('Input Data'!$B212,'Master Data'!$A$2:$F$46,3,0)</f>
        <v>Category04</v>
      </c>
      <c r="I212" s="8" t="str">
        <f>VLOOKUP('Input Data'!$B212,'Master Data'!$A$2:$F$46,4,0)</f>
        <v>No.</v>
      </c>
      <c r="J212" s="8">
        <f>VLOOKUP('Input Data'!$B212,'Master Data'!$A$2:$F$46,5,0)</f>
        <v>18</v>
      </c>
      <c r="K212" s="8">
        <f>VLOOKUP('Input Data'!$B212,'Master Data'!$A$2:$F$46,6,0)</f>
        <v>24.66</v>
      </c>
      <c r="L212" s="8">
        <f>'Input Data'!$C212*'Input Data'!$J212</f>
        <v>108</v>
      </c>
      <c r="M212" s="8">
        <f>'Input Data'!$C212*'Input Data'!$K212*(1-'Input Data'!$F212)</f>
        <v>147.96</v>
      </c>
      <c r="N212" s="8">
        <v>7</v>
      </c>
      <c r="O212" s="8" t="str">
        <f>TEXT('Input Data'!$A212,"MMM")</f>
        <v>Oct</v>
      </c>
      <c r="P212" s="8" t="str">
        <f>TEXT('Input Data'!$A212,"YYYY")</f>
        <v>2021</v>
      </c>
    </row>
    <row r="213" spans="1:16" ht="14.25" customHeight="1" x14ac:dyDescent="0.3">
      <c r="A213" s="6">
        <v>44478</v>
      </c>
      <c r="B213" s="7" t="s">
        <v>19</v>
      </c>
      <c r="C213" s="8">
        <v>5</v>
      </c>
      <c r="D213" s="8" t="s">
        <v>22</v>
      </c>
      <c r="E213" s="8" t="s">
        <v>20</v>
      </c>
      <c r="F213" s="9">
        <v>0</v>
      </c>
      <c r="G213" s="8" t="str">
        <f>VLOOKUP('Input Data'!$B213,'Master Data'!$A$2:$F$46,2,0)</f>
        <v>Product38</v>
      </c>
      <c r="H213" s="8" t="str">
        <f>VLOOKUP('Input Data'!$B213,'Master Data'!$A$2:$F$46,3,0)</f>
        <v>Category05</v>
      </c>
      <c r="I213" s="8" t="str">
        <f>VLOOKUP('Input Data'!$B213,'Master Data'!$A$2:$F$46,4,0)</f>
        <v>Kg</v>
      </c>
      <c r="J213" s="8">
        <f>VLOOKUP('Input Data'!$B213,'Master Data'!$A$2:$F$46,5,0)</f>
        <v>72</v>
      </c>
      <c r="K213" s="8">
        <f>VLOOKUP('Input Data'!$B213,'Master Data'!$A$2:$F$46,6,0)</f>
        <v>79.92</v>
      </c>
      <c r="L213" s="8">
        <f>'Input Data'!$C213*'Input Data'!$J213</f>
        <v>360</v>
      </c>
      <c r="M213" s="8">
        <f>'Input Data'!$C213*'Input Data'!$K213*(1-'Input Data'!$F213)</f>
        <v>399.6</v>
      </c>
      <c r="N213" s="8">
        <v>9</v>
      </c>
      <c r="O213" s="8" t="str">
        <f>TEXT('Input Data'!$A213,"MMM")</f>
        <v>Oct</v>
      </c>
      <c r="P213" s="8" t="str">
        <f>TEXT('Input Data'!$A213,"YYYY")</f>
        <v>2021</v>
      </c>
    </row>
    <row r="214" spans="1:16" ht="14.25" customHeight="1" x14ac:dyDescent="0.3">
      <c r="A214" s="6">
        <v>44478</v>
      </c>
      <c r="B214" s="7" t="s">
        <v>38</v>
      </c>
      <c r="C214" s="8">
        <v>11</v>
      </c>
      <c r="D214" s="8" t="s">
        <v>18</v>
      </c>
      <c r="E214" s="8" t="s">
        <v>20</v>
      </c>
      <c r="F214" s="9">
        <v>0</v>
      </c>
      <c r="G214" s="8" t="str">
        <f>VLOOKUP('Input Data'!$B214,'Master Data'!$A$2:$F$46,2,0)</f>
        <v>Product32</v>
      </c>
      <c r="H214" s="8" t="str">
        <f>VLOOKUP('Input Data'!$B214,'Master Data'!$A$2:$F$46,3,0)</f>
        <v>Category04</v>
      </c>
      <c r="I214" s="8" t="str">
        <f>VLOOKUP('Input Data'!$B214,'Master Data'!$A$2:$F$46,4,0)</f>
        <v>Kg</v>
      </c>
      <c r="J214" s="8">
        <f>VLOOKUP('Input Data'!$B214,'Master Data'!$A$2:$F$46,5,0)</f>
        <v>89</v>
      </c>
      <c r="K214" s="8">
        <f>VLOOKUP('Input Data'!$B214,'Master Data'!$A$2:$F$46,6,0)</f>
        <v>117.48</v>
      </c>
      <c r="L214" s="8">
        <f>'Input Data'!$C214*'Input Data'!$J214</f>
        <v>979</v>
      </c>
      <c r="M214" s="8">
        <f>'Input Data'!$C214*'Input Data'!$K214*(1-'Input Data'!$F214)</f>
        <v>1292.28</v>
      </c>
      <c r="N214" s="8">
        <v>9</v>
      </c>
      <c r="O214" s="8" t="str">
        <f>TEXT('Input Data'!$A214,"MMM")</f>
        <v>Oct</v>
      </c>
      <c r="P214" s="8" t="str">
        <f>TEXT('Input Data'!$A214,"YYYY")</f>
        <v>2021</v>
      </c>
    </row>
    <row r="215" spans="1:16" ht="14.25" customHeight="1" x14ac:dyDescent="0.3">
      <c r="A215" s="6">
        <v>44479</v>
      </c>
      <c r="B215" s="7" t="s">
        <v>24</v>
      </c>
      <c r="C215" s="8">
        <v>14</v>
      </c>
      <c r="D215" s="8" t="s">
        <v>22</v>
      </c>
      <c r="E215" s="8" t="s">
        <v>20</v>
      </c>
      <c r="F215" s="9">
        <v>0</v>
      </c>
      <c r="G215" s="8" t="str">
        <f>VLOOKUP('Input Data'!$B215,'Master Data'!$A$2:$F$46,2,0)</f>
        <v>Product35</v>
      </c>
      <c r="H215" s="8" t="str">
        <f>VLOOKUP('Input Data'!$B215,'Master Data'!$A$2:$F$46,3,0)</f>
        <v>Category04</v>
      </c>
      <c r="I215" s="8" t="str">
        <f>VLOOKUP('Input Data'!$B215,'Master Data'!$A$2:$F$46,4,0)</f>
        <v>No.</v>
      </c>
      <c r="J215" s="8">
        <f>VLOOKUP('Input Data'!$B215,'Master Data'!$A$2:$F$46,5,0)</f>
        <v>5</v>
      </c>
      <c r="K215" s="8">
        <f>VLOOKUP('Input Data'!$B215,'Master Data'!$A$2:$F$46,6,0)</f>
        <v>6.7</v>
      </c>
      <c r="L215" s="8">
        <f>'Input Data'!$C215*'Input Data'!$J215</f>
        <v>70</v>
      </c>
      <c r="M215" s="8">
        <f>'Input Data'!$C215*'Input Data'!$K215*(1-'Input Data'!$F215)</f>
        <v>93.8</v>
      </c>
      <c r="N215" s="8">
        <v>10</v>
      </c>
      <c r="O215" s="8" t="str">
        <f>TEXT('Input Data'!$A215,"MMM")</f>
        <v>Oct</v>
      </c>
      <c r="P215" s="8" t="str">
        <f>TEXT('Input Data'!$A215,"YYYY")</f>
        <v>2021</v>
      </c>
    </row>
    <row r="216" spans="1:16" ht="14.25" customHeight="1" x14ac:dyDescent="0.3">
      <c r="A216" s="6">
        <v>44480</v>
      </c>
      <c r="B216" s="7" t="s">
        <v>51</v>
      </c>
      <c r="C216" s="8">
        <v>15</v>
      </c>
      <c r="D216" s="8" t="s">
        <v>22</v>
      </c>
      <c r="E216" s="8" t="s">
        <v>20</v>
      </c>
      <c r="F216" s="9">
        <v>0</v>
      </c>
      <c r="G216" s="8" t="str">
        <f>VLOOKUP('Input Data'!$B216,'Master Data'!$A$2:$F$46,2,0)</f>
        <v>Product11</v>
      </c>
      <c r="H216" s="8" t="str">
        <f>VLOOKUP('Input Data'!$B216,'Master Data'!$A$2:$F$46,3,0)</f>
        <v>Category02</v>
      </c>
      <c r="I216" s="8" t="str">
        <f>VLOOKUP('Input Data'!$B216,'Master Data'!$A$2:$F$46,4,0)</f>
        <v>Lt</v>
      </c>
      <c r="J216" s="8">
        <f>VLOOKUP('Input Data'!$B216,'Master Data'!$A$2:$F$46,5,0)</f>
        <v>44</v>
      </c>
      <c r="K216" s="8">
        <f>VLOOKUP('Input Data'!$B216,'Master Data'!$A$2:$F$46,6,0)</f>
        <v>48.4</v>
      </c>
      <c r="L216" s="8">
        <f>'Input Data'!$C216*'Input Data'!$J216</f>
        <v>660</v>
      </c>
      <c r="M216" s="8">
        <f>'Input Data'!$C216*'Input Data'!$K216*(1-'Input Data'!$F216)</f>
        <v>726</v>
      </c>
      <c r="N216" s="8">
        <v>11</v>
      </c>
      <c r="O216" s="8" t="str">
        <f>TEXT('Input Data'!$A216,"MMM")</f>
        <v>Oct</v>
      </c>
      <c r="P216" s="8" t="str">
        <f>TEXT('Input Data'!$A216,"YYYY")</f>
        <v>2021</v>
      </c>
    </row>
    <row r="217" spans="1:16" ht="14.25" customHeight="1" x14ac:dyDescent="0.3">
      <c r="A217" s="6">
        <v>44481</v>
      </c>
      <c r="B217" s="7" t="s">
        <v>46</v>
      </c>
      <c r="C217" s="8">
        <v>8</v>
      </c>
      <c r="D217" s="8" t="s">
        <v>18</v>
      </c>
      <c r="E217" s="8" t="s">
        <v>18</v>
      </c>
      <c r="F217" s="9">
        <v>0</v>
      </c>
      <c r="G217" s="8" t="str">
        <f>VLOOKUP('Input Data'!$B217,'Master Data'!$A$2:$F$46,2,0)</f>
        <v>Product27</v>
      </c>
      <c r="H217" s="8" t="str">
        <f>VLOOKUP('Input Data'!$B217,'Master Data'!$A$2:$F$46,3,0)</f>
        <v>Category04</v>
      </c>
      <c r="I217" s="8" t="str">
        <f>VLOOKUP('Input Data'!$B217,'Master Data'!$A$2:$F$46,4,0)</f>
        <v>Lt</v>
      </c>
      <c r="J217" s="8">
        <f>VLOOKUP('Input Data'!$B217,'Master Data'!$A$2:$F$46,5,0)</f>
        <v>48</v>
      </c>
      <c r="K217" s="8">
        <f>VLOOKUP('Input Data'!$B217,'Master Data'!$A$2:$F$46,6,0)</f>
        <v>57.120000000000005</v>
      </c>
      <c r="L217" s="8">
        <f>'Input Data'!$C217*'Input Data'!$J217</f>
        <v>384</v>
      </c>
      <c r="M217" s="8">
        <f>'Input Data'!$C217*'Input Data'!$K217*(1-'Input Data'!$F217)</f>
        <v>456.96000000000004</v>
      </c>
      <c r="N217" s="8">
        <v>12</v>
      </c>
      <c r="O217" s="8" t="str">
        <f>TEXT('Input Data'!$A217,"MMM")</f>
        <v>Oct</v>
      </c>
      <c r="P217" s="8" t="str">
        <f>TEXT('Input Data'!$A217,"YYYY")</f>
        <v>2021</v>
      </c>
    </row>
    <row r="218" spans="1:16" ht="14.25" customHeight="1" x14ac:dyDescent="0.3">
      <c r="A218" s="6">
        <v>44486</v>
      </c>
      <c r="B218" s="7" t="s">
        <v>36</v>
      </c>
      <c r="C218" s="8">
        <v>13</v>
      </c>
      <c r="D218" s="8" t="s">
        <v>22</v>
      </c>
      <c r="E218" s="8" t="s">
        <v>18</v>
      </c>
      <c r="F218" s="9">
        <v>0</v>
      </c>
      <c r="G218" s="8" t="str">
        <f>VLOOKUP('Input Data'!$B218,'Master Data'!$A$2:$F$46,2,0)</f>
        <v>Product01</v>
      </c>
      <c r="H218" s="8" t="str">
        <f>VLOOKUP('Input Data'!$B218,'Master Data'!$A$2:$F$46,3,0)</f>
        <v>Category01</v>
      </c>
      <c r="I218" s="8" t="str">
        <f>VLOOKUP('Input Data'!$B218,'Master Data'!$A$2:$F$46,4,0)</f>
        <v>Kg</v>
      </c>
      <c r="J218" s="8">
        <f>VLOOKUP('Input Data'!$B218,'Master Data'!$A$2:$F$46,5,0)</f>
        <v>98</v>
      </c>
      <c r="K218" s="8">
        <f>VLOOKUP('Input Data'!$B218,'Master Data'!$A$2:$F$46,6,0)</f>
        <v>103.88</v>
      </c>
      <c r="L218" s="8">
        <f>'Input Data'!$C218*'Input Data'!$J218</f>
        <v>1274</v>
      </c>
      <c r="M218" s="8">
        <f>'Input Data'!$C218*'Input Data'!$K218*(1-'Input Data'!$F218)</f>
        <v>1350.44</v>
      </c>
      <c r="N218" s="8">
        <v>17</v>
      </c>
      <c r="O218" s="8" t="str">
        <f>TEXT('Input Data'!$A218,"MMM")</f>
        <v>Oct</v>
      </c>
      <c r="P218" s="8" t="str">
        <f>TEXT('Input Data'!$A218,"YYYY")</f>
        <v>2021</v>
      </c>
    </row>
    <row r="219" spans="1:16" ht="14.25" customHeight="1" x14ac:dyDescent="0.3">
      <c r="A219" s="6">
        <v>44487</v>
      </c>
      <c r="B219" s="7" t="s">
        <v>27</v>
      </c>
      <c r="C219" s="8">
        <v>6</v>
      </c>
      <c r="D219" s="8" t="s">
        <v>18</v>
      </c>
      <c r="E219" s="8" t="s">
        <v>20</v>
      </c>
      <c r="F219" s="9">
        <v>0</v>
      </c>
      <c r="G219" s="8" t="str">
        <f>VLOOKUP('Input Data'!$B219,'Master Data'!$A$2:$F$46,2,0)</f>
        <v>Product25</v>
      </c>
      <c r="H219" s="8" t="str">
        <f>VLOOKUP('Input Data'!$B219,'Master Data'!$A$2:$F$46,3,0)</f>
        <v>Category03</v>
      </c>
      <c r="I219" s="8" t="str">
        <f>VLOOKUP('Input Data'!$B219,'Master Data'!$A$2:$F$46,4,0)</f>
        <v>No.</v>
      </c>
      <c r="J219" s="8">
        <f>VLOOKUP('Input Data'!$B219,'Master Data'!$A$2:$F$46,5,0)</f>
        <v>7</v>
      </c>
      <c r="K219" s="8">
        <f>VLOOKUP('Input Data'!$B219,'Master Data'!$A$2:$F$46,6,0)</f>
        <v>8.33</v>
      </c>
      <c r="L219" s="8">
        <f>'Input Data'!$C219*'Input Data'!$J219</f>
        <v>42</v>
      </c>
      <c r="M219" s="8">
        <f>'Input Data'!$C219*'Input Data'!$K219*(1-'Input Data'!$F219)</f>
        <v>49.980000000000004</v>
      </c>
      <c r="N219" s="8">
        <v>18</v>
      </c>
      <c r="O219" s="8" t="str">
        <f>TEXT('Input Data'!$A219,"MMM")</f>
        <v>Oct</v>
      </c>
      <c r="P219" s="8" t="str">
        <f>TEXT('Input Data'!$A219,"YYYY")</f>
        <v>2021</v>
      </c>
    </row>
    <row r="220" spans="1:16" ht="14.25" customHeight="1" x14ac:dyDescent="0.3">
      <c r="A220" s="6">
        <v>44487</v>
      </c>
      <c r="B220" s="7" t="s">
        <v>52</v>
      </c>
      <c r="C220" s="8">
        <v>13</v>
      </c>
      <c r="D220" s="8" t="s">
        <v>18</v>
      </c>
      <c r="E220" s="8" t="s">
        <v>20</v>
      </c>
      <c r="F220" s="9">
        <v>0</v>
      </c>
      <c r="G220" s="8" t="str">
        <f>VLOOKUP('Input Data'!$B220,'Master Data'!$A$2:$F$46,2,0)</f>
        <v>Product21</v>
      </c>
      <c r="H220" s="8" t="str">
        <f>VLOOKUP('Input Data'!$B220,'Master Data'!$A$2:$F$46,3,0)</f>
        <v>Category03</v>
      </c>
      <c r="I220" s="8" t="str">
        <f>VLOOKUP('Input Data'!$B220,'Master Data'!$A$2:$F$46,4,0)</f>
        <v>Ft</v>
      </c>
      <c r="J220" s="8">
        <f>VLOOKUP('Input Data'!$B220,'Master Data'!$A$2:$F$46,5,0)</f>
        <v>126</v>
      </c>
      <c r="K220" s="8">
        <f>VLOOKUP('Input Data'!$B220,'Master Data'!$A$2:$F$46,6,0)</f>
        <v>162.54</v>
      </c>
      <c r="L220" s="8">
        <f>'Input Data'!$C220*'Input Data'!$J220</f>
        <v>1638</v>
      </c>
      <c r="M220" s="8">
        <f>'Input Data'!$C220*'Input Data'!$K220*(1-'Input Data'!$F220)</f>
        <v>2113.02</v>
      </c>
      <c r="N220" s="8">
        <v>18</v>
      </c>
      <c r="O220" s="8" t="str">
        <f>TEXT('Input Data'!$A220,"MMM")</f>
        <v>Oct</v>
      </c>
      <c r="P220" s="8" t="str">
        <f>TEXT('Input Data'!$A220,"YYYY")</f>
        <v>2021</v>
      </c>
    </row>
    <row r="221" spans="1:16" ht="14.25" customHeight="1" x14ac:dyDescent="0.3">
      <c r="A221" s="6">
        <v>44491</v>
      </c>
      <c r="B221" s="7" t="s">
        <v>51</v>
      </c>
      <c r="C221" s="8">
        <v>7</v>
      </c>
      <c r="D221" s="8" t="s">
        <v>22</v>
      </c>
      <c r="E221" s="8" t="s">
        <v>20</v>
      </c>
      <c r="F221" s="9">
        <v>0</v>
      </c>
      <c r="G221" s="8" t="str">
        <f>VLOOKUP('Input Data'!$B221,'Master Data'!$A$2:$F$46,2,0)</f>
        <v>Product11</v>
      </c>
      <c r="H221" s="8" t="str">
        <f>VLOOKUP('Input Data'!$B221,'Master Data'!$A$2:$F$46,3,0)</f>
        <v>Category02</v>
      </c>
      <c r="I221" s="8" t="str">
        <f>VLOOKUP('Input Data'!$B221,'Master Data'!$A$2:$F$46,4,0)</f>
        <v>Lt</v>
      </c>
      <c r="J221" s="8">
        <f>VLOOKUP('Input Data'!$B221,'Master Data'!$A$2:$F$46,5,0)</f>
        <v>44</v>
      </c>
      <c r="K221" s="8">
        <f>VLOOKUP('Input Data'!$B221,'Master Data'!$A$2:$F$46,6,0)</f>
        <v>48.4</v>
      </c>
      <c r="L221" s="8">
        <f>'Input Data'!$C221*'Input Data'!$J221</f>
        <v>308</v>
      </c>
      <c r="M221" s="8">
        <f>'Input Data'!$C221*'Input Data'!$K221*(1-'Input Data'!$F221)</f>
        <v>338.8</v>
      </c>
      <c r="N221" s="8">
        <v>22</v>
      </c>
      <c r="O221" s="8" t="str">
        <f>TEXT('Input Data'!$A221,"MMM")</f>
        <v>Oct</v>
      </c>
      <c r="P221" s="8" t="str">
        <f>TEXT('Input Data'!$A221,"YYYY")</f>
        <v>2021</v>
      </c>
    </row>
    <row r="222" spans="1:16" ht="14.25" customHeight="1" x14ac:dyDescent="0.3">
      <c r="A222" s="6">
        <v>44491</v>
      </c>
      <c r="B222" s="7" t="s">
        <v>16</v>
      </c>
      <c r="C222" s="8">
        <v>13</v>
      </c>
      <c r="D222" s="8" t="s">
        <v>18</v>
      </c>
      <c r="E222" s="8" t="s">
        <v>20</v>
      </c>
      <c r="F222" s="9">
        <v>0</v>
      </c>
      <c r="G222" s="8" t="str">
        <f>VLOOKUP('Input Data'!$B222,'Master Data'!$A$2:$F$46,2,0)</f>
        <v>Product24</v>
      </c>
      <c r="H222" s="8" t="str">
        <f>VLOOKUP('Input Data'!$B222,'Master Data'!$A$2:$F$46,3,0)</f>
        <v>Category03</v>
      </c>
      <c r="I222" s="8" t="str">
        <f>VLOOKUP('Input Data'!$B222,'Master Data'!$A$2:$F$46,4,0)</f>
        <v>Ft</v>
      </c>
      <c r="J222" s="8">
        <f>VLOOKUP('Input Data'!$B222,'Master Data'!$A$2:$F$46,5,0)</f>
        <v>144</v>
      </c>
      <c r="K222" s="8">
        <f>VLOOKUP('Input Data'!$B222,'Master Data'!$A$2:$F$46,6,0)</f>
        <v>156.96</v>
      </c>
      <c r="L222" s="8">
        <f>'Input Data'!$C222*'Input Data'!$J222</f>
        <v>1872</v>
      </c>
      <c r="M222" s="8">
        <f>'Input Data'!$C222*'Input Data'!$K222*(1-'Input Data'!$F222)</f>
        <v>2040.48</v>
      </c>
      <c r="N222" s="8">
        <v>22</v>
      </c>
      <c r="O222" s="8" t="str">
        <f>TEXT('Input Data'!$A222,"MMM")</f>
        <v>Oct</v>
      </c>
      <c r="P222" s="8" t="str">
        <f>TEXT('Input Data'!$A222,"YYYY")</f>
        <v>2021</v>
      </c>
    </row>
    <row r="223" spans="1:16" ht="14.25" customHeight="1" x14ac:dyDescent="0.3">
      <c r="A223" s="6">
        <v>44491</v>
      </c>
      <c r="B223" s="7" t="s">
        <v>57</v>
      </c>
      <c r="C223" s="8">
        <v>1</v>
      </c>
      <c r="D223" s="8" t="s">
        <v>22</v>
      </c>
      <c r="E223" s="8" t="s">
        <v>20</v>
      </c>
      <c r="F223" s="9">
        <v>0</v>
      </c>
      <c r="G223" s="8" t="str">
        <f>VLOOKUP('Input Data'!$B223,'Master Data'!$A$2:$F$46,2,0)</f>
        <v>Product09</v>
      </c>
      <c r="H223" s="8" t="str">
        <f>VLOOKUP('Input Data'!$B223,'Master Data'!$A$2:$F$46,3,0)</f>
        <v>Category01</v>
      </c>
      <c r="I223" s="8" t="str">
        <f>VLOOKUP('Input Data'!$B223,'Master Data'!$A$2:$F$46,4,0)</f>
        <v>No.</v>
      </c>
      <c r="J223" s="8">
        <f>VLOOKUP('Input Data'!$B223,'Master Data'!$A$2:$F$46,5,0)</f>
        <v>6</v>
      </c>
      <c r="K223" s="8">
        <f>VLOOKUP('Input Data'!$B223,'Master Data'!$A$2:$F$46,6,0)</f>
        <v>7.8599999999999994</v>
      </c>
      <c r="L223" s="8">
        <f>'Input Data'!$C223*'Input Data'!$J223</f>
        <v>6</v>
      </c>
      <c r="M223" s="8">
        <f>'Input Data'!$C223*'Input Data'!$K223*(1-'Input Data'!$F223)</f>
        <v>7.8599999999999994</v>
      </c>
      <c r="N223" s="8">
        <v>22</v>
      </c>
      <c r="O223" s="8" t="str">
        <f>TEXT('Input Data'!$A223,"MMM")</f>
        <v>Oct</v>
      </c>
      <c r="P223" s="8" t="str">
        <f>TEXT('Input Data'!$A223,"YYYY")</f>
        <v>2021</v>
      </c>
    </row>
    <row r="224" spans="1:16" ht="14.25" customHeight="1" x14ac:dyDescent="0.3">
      <c r="A224" s="6">
        <v>44493</v>
      </c>
      <c r="B224" s="7" t="s">
        <v>51</v>
      </c>
      <c r="C224" s="8">
        <v>3</v>
      </c>
      <c r="D224" s="8" t="s">
        <v>17</v>
      </c>
      <c r="E224" s="8" t="s">
        <v>20</v>
      </c>
      <c r="F224" s="9">
        <v>0</v>
      </c>
      <c r="G224" s="8" t="str">
        <f>VLOOKUP('Input Data'!$B224,'Master Data'!$A$2:$F$46,2,0)</f>
        <v>Product11</v>
      </c>
      <c r="H224" s="8" t="str">
        <f>VLOOKUP('Input Data'!$B224,'Master Data'!$A$2:$F$46,3,0)</f>
        <v>Category02</v>
      </c>
      <c r="I224" s="8" t="str">
        <f>VLOOKUP('Input Data'!$B224,'Master Data'!$A$2:$F$46,4,0)</f>
        <v>Lt</v>
      </c>
      <c r="J224" s="8">
        <f>VLOOKUP('Input Data'!$B224,'Master Data'!$A$2:$F$46,5,0)</f>
        <v>44</v>
      </c>
      <c r="K224" s="8">
        <f>VLOOKUP('Input Data'!$B224,'Master Data'!$A$2:$F$46,6,0)</f>
        <v>48.4</v>
      </c>
      <c r="L224" s="8">
        <f>'Input Data'!$C224*'Input Data'!$J224</f>
        <v>132</v>
      </c>
      <c r="M224" s="8">
        <f>'Input Data'!$C224*'Input Data'!$K224*(1-'Input Data'!$F224)</f>
        <v>145.19999999999999</v>
      </c>
      <c r="N224" s="8">
        <v>24</v>
      </c>
      <c r="O224" s="8" t="str">
        <f>TEXT('Input Data'!$A224,"MMM")</f>
        <v>Oct</v>
      </c>
      <c r="P224" s="8" t="str">
        <f>TEXT('Input Data'!$A224,"YYYY")</f>
        <v>2021</v>
      </c>
    </row>
    <row r="225" spans="1:16" ht="14.25" customHeight="1" x14ac:dyDescent="0.3">
      <c r="A225" s="6">
        <v>44494</v>
      </c>
      <c r="B225" s="7" t="s">
        <v>31</v>
      </c>
      <c r="C225" s="8">
        <v>9</v>
      </c>
      <c r="D225" s="8" t="s">
        <v>18</v>
      </c>
      <c r="E225" s="8" t="s">
        <v>20</v>
      </c>
      <c r="F225" s="9">
        <v>0</v>
      </c>
      <c r="G225" s="8" t="str">
        <f>VLOOKUP('Input Data'!$B225,'Master Data'!$A$2:$F$46,2,0)</f>
        <v>Product44</v>
      </c>
      <c r="H225" s="8" t="str">
        <f>VLOOKUP('Input Data'!$B225,'Master Data'!$A$2:$F$46,3,0)</f>
        <v>Category05</v>
      </c>
      <c r="I225" s="8" t="str">
        <f>VLOOKUP('Input Data'!$B225,'Master Data'!$A$2:$F$46,4,0)</f>
        <v>Kg</v>
      </c>
      <c r="J225" s="8">
        <f>VLOOKUP('Input Data'!$B225,'Master Data'!$A$2:$F$46,5,0)</f>
        <v>76</v>
      </c>
      <c r="K225" s="8">
        <f>VLOOKUP('Input Data'!$B225,'Master Data'!$A$2:$F$46,6,0)</f>
        <v>82.08</v>
      </c>
      <c r="L225" s="8">
        <f>'Input Data'!$C225*'Input Data'!$J225</f>
        <v>684</v>
      </c>
      <c r="M225" s="8">
        <f>'Input Data'!$C225*'Input Data'!$K225*(1-'Input Data'!$F225)</f>
        <v>738.72</v>
      </c>
      <c r="N225" s="8">
        <v>25</v>
      </c>
      <c r="O225" s="8" t="str">
        <f>TEXT('Input Data'!$A225,"MMM")</f>
        <v>Oct</v>
      </c>
      <c r="P225" s="8" t="str">
        <f>TEXT('Input Data'!$A225,"YYYY")</f>
        <v>2021</v>
      </c>
    </row>
    <row r="226" spans="1:16" ht="14.25" customHeight="1" x14ac:dyDescent="0.3">
      <c r="A226" s="6">
        <v>44495</v>
      </c>
      <c r="B226" s="7" t="s">
        <v>23</v>
      </c>
      <c r="C226" s="8">
        <v>6</v>
      </c>
      <c r="D226" s="8" t="s">
        <v>17</v>
      </c>
      <c r="E226" s="8" t="s">
        <v>20</v>
      </c>
      <c r="F226" s="9">
        <v>0</v>
      </c>
      <c r="G226" s="8" t="str">
        <f>VLOOKUP('Input Data'!$B226,'Master Data'!$A$2:$F$46,2,0)</f>
        <v>Product04</v>
      </c>
      <c r="H226" s="8" t="str">
        <f>VLOOKUP('Input Data'!$B226,'Master Data'!$A$2:$F$46,3,0)</f>
        <v>Category01</v>
      </c>
      <c r="I226" s="8" t="str">
        <f>VLOOKUP('Input Data'!$B226,'Master Data'!$A$2:$F$46,4,0)</f>
        <v>Lt</v>
      </c>
      <c r="J226" s="8">
        <f>VLOOKUP('Input Data'!$B226,'Master Data'!$A$2:$F$46,5,0)</f>
        <v>44</v>
      </c>
      <c r="K226" s="8">
        <f>VLOOKUP('Input Data'!$B226,'Master Data'!$A$2:$F$46,6,0)</f>
        <v>48.84</v>
      </c>
      <c r="L226" s="8">
        <f>'Input Data'!$C226*'Input Data'!$J226</f>
        <v>264</v>
      </c>
      <c r="M226" s="8">
        <f>'Input Data'!$C226*'Input Data'!$K226*(1-'Input Data'!$F226)</f>
        <v>293.04000000000002</v>
      </c>
      <c r="N226" s="8">
        <v>26</v>
      </c>
      <c r="O226" s="8" t="str">
        <f>TEXT('Input Data'!$A226,"MMM")</f>
        <v>Oct</v>
      </c>
      <c r="P226" s="8" t="str">
        <f>TEXT('Input Data'!$A226,"YYYY")</f>
        <v>2021</v>
      </c>
    </row>
    <row r="227" spans="1:16" ht="14.25" customHeight="1" x14ac:dyDescent="0.3">
      <c r="A227" s="6">
        <v>44497</v>
      </c>
      <c r="B227" s="7" t="s">
        <v>45</v>
      </c>
      <c r="C227" s="8">
        <v>1</v>
      </c>
      <c r="D227" s="8" t="s">
        <v>22</v>
      </c>
      <c r="E227" s="8" t="s">
        <v>20</v>
      </c>
      <c r="F227" s="9">
        <v>0</v>
      </c>
      <c r="G227" s="8" t="str">
        <f>VLOOKUP('Input Data'!$B227,'Master Data'!$A$2:$F$46,2,0)</f>
        <v>Product08</v>
      </c>
      <c r="H227" s="8" t="str">
        <f>VLOOKUP('Input Data'!$B227,'Master Data'!$A$2:$F$46,3,0)</f>
        <v>Category01</v>
      </c>
      <c r="I227" s="8" t="str">
        <f>VLOOKUP('Input Data'!$B227,'Master Data'!$A$2:$F$46,4,0)</f>
        <v>Kg</v>
      </c>
      <c r="J227" s="8">
        <f>VLOOKUP('Input Data'!$B227,'Master Data'!$A$2:$F$46,5,0)</f>
        <v>83</v>
      </c>
      <c r="K227" s="8">
        <f>VLOOKUP('Input Data'!$B227,'Master Data'!$A$2:$F$46,6,0)</f>
        <v>94.62</v>
      </c>
      <c r="L227" s="8">
        <f>'Input Data'!$C227*'Input Data'!$J227</f>
        <v>83</v>
      </c>
      <c r="M227" s="8">
        <f>'Input Data'!$C227*'Input Data'!$K227*(1-'Input Data'!$F227)</f>
        <v>94.62</v>
      </c>
      <c r="N227" s="8">
        <v>28</v>
      </c>
      <c r="O227" s="8" t="str">
        <f>TEXT('Input Data'!$A227,"MMM")</f>
        <v>Oct</v>
      </c>
      <c r="P227" s="8" t="str">
        <f>TEXT('Input Data'!$A227,"YYYY")</f>
        <v>2021</v>
      </c>
    </row>
    <row r="228" spans="1:16" ht="14.25" customHeight="1" x14ac:dyDescent="0.3">
      <c r="A228" s="6">
        <v>44498</v>
      </c>
      <c r="B228" s="7" t="s">
        <v>19</v>
      </c>
      <c r="C228" s="8">
        <v>14</v>
      </c>
      <c r="D228" s="8" t="s">
        <v>18</v>
      </c>
      <c r="E228" s="8" t="s">
        <v>18</v>
      </c>
      <c r="F228" s="9">
        <v>0</v>
      </c>
      <c r="G228" s="8" t="str">
        <f>VLOOKUP('Input Data'!$B228,'Master Data'!$A$2:$F$46,2,0)</f>
        <v>Product38</v>
      </c>
      <c r="H228" s="8" t="str">
        <f>VLOOKUP('Input Data'!$B228,'Master Data'!$A$2:$F$46,3,0)</f>
        <v>Category05</v>
      </c>
      <c r="I228" s="8" t="str">
        <f>VLOOKUP('Input Data'!$B228,'Master Data'!$A$2:$F$46,4,0)</f>
        <v>Kg</v>
      </c>
      <c r="J228" s="8">
        <f>VLOOKUP('Input Data'!$B228,'Master Data'!$A$2:$F$46,5,0)</f>
        <v>72</v>
      </c>
      <c r="K228" s="8">
        <f>VLOOKUP('Input Data'!$B228,'Master Data'!$A$2:$F$46,6,0)</f>
        <v>79.92</v>
      </c>
      <c r="L228" s="8">
        <f>'Input Data'!$C228*'Input Data'!$J228</f>
        <v>1008</v>
      </c>
      <c r="M228" s="8">
        <f>'Input Data'!$C228*'Input Data'!$K228*(1-'Input Data'!$F228)</f>
        <v>1118.8800000000001</v>
      </c>
      <c r="N228" s="8">
        <v>29</v>
      </c>
      <c r="O228" s="8" t="str">
        <f>TEXT('Input Data'!$A228,"MMM")</f>
        <v>Oct</v>
      </c>
      <c r="P228" s="8" t="str">
        <f>TEXT('Input Data'!$A228,"YYYY")</f>
        <v>2021</v>
      </c>
    </row>
    <row r="229" spans="1:16" ht="14.25" customHeight="1" x14ac:dyDescent="0.3">
      <c r="A229" s="6">
        <v>44500</v>
      </c>
      <c r="B229" s="7" t="s">
        <v>52</v>
      </c>
      <c r="C229" s="8">
        <v>6</v>
      </c>
      <c r="D229" s="8" t="s">
        <v>18</v>
      </c>
      <c r="E229" s="8" t="s">
        <v>20</v>
      </c>
      <c r="F229" s="9">
        <v>0</v>
      </c>
      <c r="G229" s="8" t="str">
        <f>VLOOKUP('Input Data'!$B229,'Master Data'!$A$2:$F$46,2,0)</f>
        <v>Product21</v>
      </c>
      <c r="H229" s="8" t="str">
        <f>VLOOKUP('Input Data'!$B229,'Master Data'!$A$2:$F$46,3,0)</f>
        <v>Category03</v>
      </c>
      <c r="I229" s="8" t="str">
        <f>VLOOKUP('Input Data'!$B229,'Master Data'!$A$2:$F$46,4,0)</f>
        <v>Ft</v>
      </c>
      <c r="J229" s="8">
        <f>VLOOKUP('Input Data'!$B229,'Master Data'!$A$2:$F$46,5,0)</f>
        <v>126</v>
      </c>
      <c r="K229" s="8">
        <f>VLOOKUP('Input Data'!$B229,'Master Data'!$A$2:$F$46,6,0)</f>
        <v>162.54</v>
      </c>
      <c r="L229" s="8">
        <f>'Input Data'!$C229*'Input Data'!$J229</f>
        <v>756</v>
      </c>
      <c r="M229" s="8">
        <f>'Input Data'!$C229*'Input Data'!$K229*(1-'Input Data'!$F229)</f>
        <v>975.24</v>
      </c>
      <c r="N229" s="8">
        <v>31</v>
      </c>
      <c r="O229" s="8" t="str">
        <f>TEXT('Input Data'!$A229,"MMM")</f>
        <v>Oct</v>
      </c>
      <c r="P229" s="8" t="str">
        <f>TEXT('Input Data'!$A229,"YYYY")</f>
        <v>2021</v>
      </c>
    </row>
    <row r="230" spans="1:16" ht="14.25" customHeight="1" x14ac:dyDescent="0.3">
      <c r="A230" s="6">
        <v>44503</v>
      </c>
      <c r="B230" s="7" t="s">
        <v>21</v>
      </c>
      <c r="C230" s="8">
        <v>12</v>
      </c>
      <c r="D230" s="8" t="s">
        <v>22</v>
      </c>
      <c r="E230" s="8" t="s">
        <v>20</v>
      </c>
      <c r="F230" s="9">
        <v>0</v>
      </c>
      <c r="G230" s="8" t="str">
        <f>VLOOKUP('Input Data'!$B230,'Master Data'!$A$2:$F$46,2,0)</f>
        <v>Product13</v>
      </c>
      <c r="H230" s="8" t="str">
        <f>VLOOKUP('Input Data'!$B230,'Master Data'!$A$2:$F$46,3,0)</f>
        <v>Category02</v>
      </c>
      <c r="I230" s="8" t="str">
        <f>VLOOKUP('Input Data'!$B230,'Master Data'!$A$2:$F$46,4,0)</f>
        <v>Kg</v>
      </c>
      <c r="J230" s="8">
        <f>VLOOKUP('Input Data'!$B230,'Master Data'!$A$2:$F$46,5,0)</f>
        <v>112</v>
      </c>
      <c r="K230" s="8">
        <f>VLOOKUP('Input Data'!$B230,'Master Data'!$A$2:$F$46,6,0)</f>
        <v>122.08</v>
      </c>
      <c r="L230" s="8">
        <f>'Input Data'!$C230*'Input Data'!$J230</f>
        <v>1344</v>
      </c>
      <c r="M230" s="8">
        <f>'Input Data'!$C230*'Input Data'!$K230*(1-'Input Data'!$F230)</f>
        <v>1464.96</v>
      </c>
      <c r="N230" s="8">
        <v>3</v>
      </c>
      <c r="O230" s="8" t="str">
        <f>TEXT('Input Data'!$A230,"MMM")</f>
        <v>Nov</v>
      </c>
      <c r="P230" s="8" t="str">
        <f>TEXT('Input Data'!$A230,"YYYY")</f>
        <v>2021</v>
      </c>
    </row>
    <row r="231" spans="1:16" ht="14.25" customHeight="1" x14ac:dyDescent="0.3">
      <c r="A231" s="6">
        <v>44506</v>
      </c>
      <c r="B231" s="7" t="s">
        <v>63</v>
      </c>
      <c r="C231" s="8">
        <v>10</v>
      </c>
      <c r="D231" s="8" t="s">
        <v>22</v>
      </c>
      <c r="E231" s="8" t="s">
        <v>18</v>
      </c>
      <c r="F231" s="9">
        <v>0</v>
      </c>
      <c r="G231" s="8" t="str">
        <f>VLOOKUP('Input Data'!$B231,'Master Data'!$A$2:$F$46,2,0)</f>
        <v>Product36</v>
      </c>
      <c r="H231" s="8" t="str">
        <f>VLOOKUP('Input Data'!$B231,'Master Data'!$A$2:$F$46,3,0)</f>
        <v>Category04</v>
      </c>
      <c r="I231" s="8" t="str">
        <f>VLOOKUP('Input Data'!$B231,'Master Data'!$A$2:$F$46,4,0)</f>
        <v>Kg</v>
      </c>
      <c r="J231" s="8">
        <f>VLOOKUP('Input Data'!$B231,'Master Data'!$A$2:$F$46,5,0)</f>
        <v>90</v>
      </c>
      <c r="K231" s="8">
        <f>VLOOKUP('Input Data'!$B231,'Master Data'!$A$2:$F$46,6,0)</f>
        <v>96.3</v>
      </c>
      <c r="L231" s="8">
        <f>'Input Data'!$C231*'Input Data'!$J231</f>
        <v>900</v>
      </c>
      <c r="M231" s="8">
        <f>'Input Data'!$C231*'Input Data'!$K231*(1-'Input Data'!$F231)</f>
        <v>963</v>
      </c>
      <c r="N231" s="8">
        <v>6</v>
      </c>
      <c r="O231" s="8" t="str">
        <f>TEXT('Input Data'!$A231,"MMM")</f>
        <v>Nov</v>
      </c>
      <c r="P231" s="8" t="str">
        <f>TEXT('Input Data'!$A231,"YYYY")</f>
        <v>2021</v>
      </c>
    </row>
    <row r="232" spans="1:16" ht="14.25" customHeight="1" x14ac:dyDescent="0.3">
      <c r="A232" s="6">
        <v>44508</v>
      </c>
      <c r="B232" s="7" t="s">
        <v>56</v>
      </c>
      <c r="C232" s="8">
        <v>15</v>
      </c>
      <c r="D232" s="8" t="s">
        <v>22</v>
      </c>
      <c r="E232" s="8" t="s">
        <v>18</v>
      </c>
      <c r="F232" s="9">
        <v>0</v>
      </c>
      <c r="G232" s="8" t="str">
        <f>VLOOKUP('Input Data'!$B232,'Master Data'!$A$2:$F$46,2,0)</f>
        <v>Product07</v>
      </c>
      <c r="H232" s="8" t="str">
        <f>VLOOKUP('Input Data'!$B232,'Master Data'!$A$2:$F$46,3,0)</f>
        <v>Category01</v>
      </c>
      <c r="I232" s="8" t="str">
        <f>VLOOKUP('Input Data'!$B232,'Master Data'!$A$2:$F$46,4,0)</f>
        <v>Lt</v>
      </c>
      <c r="J232" s="8">
        <f>VLOOKUP('Input Data'!$B232,'Master Data'!$A$2:$F$46,5,0)</f>
        <v>43</v>
      </c>
      <c r="K232" s="8">
        <f>VLOOKUP('Input Data'!$B232,'Master Data'!$A$2:$F$46,6,0)</f>
        <v>47.730000000000004</v>
      </c>
      <c r="L232" s="8">
        <f>'Input Data'!$C232*'Input Data'!$J232</f>
        <v>645</v>
      </c>
      <c r="M232" s="8">
        <f>'Input Data'!$C232*'Input Data'!$K232*(1-'Input Data'!$F232)</f>
        <v>715.95</v>
      </c>
      <c r="N232" s="8">
        <v>8</v>
      </c>
      <c r="O232" s="8" t="str">
        <f>TEXT('Input Data'!$A232,"MMM")</f>
        <v>Nov</v>
      </c>
      <c r="P232" s="8" t="str">
        <f>TEXT('Input Data'!$A232,"YYYY")</f>
        <v>2021</v>
      </c>
    </row>
    <row r="233" spans="1:16" ht="14.25" customHeight="1" x14ac:dyDescent="0.3">
      <c r="A233" s="6">
        <v>44510</v>
      </c>
      <c r="B233" s="7" t="s">
        <v>30</v>
      </c>
      <c r="C233" s="8">
        <v>6</v>
      </c>
      <c r="D233" s="8" t="s">
        <v>18</v>
      </c>
      <c r="E233" s="8" t="s">
        <v>20</v>
      </c>
      <c r="F233" s="9">
        <v>0</v>
      </c>
      <c r="G233" s="8" t="str">
        <f>VLOOKUP('Input Data'!$B233,'Master Data'!$A$2:$F$46,2,0)</f>
        <v>Product42</v>
      </c>
      <c r="H233" s="8" t="str">
        <f>VLOOKUP('Input Data'!$B233,'Master Data'!$A$2:$F$46,3,0)</f>
        <v>Category05</v>
      </c>
      <c r="I233" s="8" t="str">
        <f>VLOOKUP('Input Data'!$B233,'Master Data'!$A$2:$F$46,4,0)</f>
        <v>Ft</v>
      </c>
      <c r="J233" s="8">
        <f>VLOOKUP('Input Data'!$B233,'Master Data'!$A$2:$F$46,5,0)</f>
        <v>120</v>
      </c>
      <c r="K233" s="8">
        <f>VLOOKUP('Input Data'!$B233,'Master Data'!$A$2:$F$46,6,0)</f>
        <v>162</v>
      </c>
      <c r="L233" s="8">
        <f>'Input Data'!$C233*'Input Data'!$J233</f>
        <v>720</v>
      </c>
      <c r="M233" s="8">
        <f>'Input Data'!$C233*'Input Data'!$K233*(1-'Input Data'!$F233)</f>
        <v>972</v>
      </c>
      <c r="N233" s="8">
        <v>10</v>
      </c>
      <c r="O233" s="8" t="str">
        <f>TEXT('Input Data'!$A233,"MMM")</f>
        <v>Nov</v>
      </c>
      <c r="P233" s="8" t="str">
        <f>TEXT('Input Data'!$A233,"YYYY")</f>
        <v>2021</v>
      </c>
    </row>
    <row r="234" spans="1:16" ht="14.25" customHeight="1" x14ac:dyDescent="0.3">
      <c r="A234" s="6">
        <v>44511</v>
      </c>
      <c r="B234" s="7" t="s">
        <v>37</v>
      </c>
      <c r="C234" s="8">
        <v>12</v>
      </c>
      <c r="D234" s="8" t="s">
        <v>17</v>
      </c>
      <c r="E234" s="8" t="s">
        <v>18</v>
      </c>
      <c r="F234" s="9">
        <v>0</v>
      </c>
      <c r="G234" s="8" t="str">
        <f>VLOOKUP('Input Data'!$B234,'Master Data'!$A$2:$F$46,2,0)</f>
        <v>Product40</v>
      </c>
      <c r="H234" s="8" t="str">
        <f>VLOOKUP('Input Data'!$B234,'Master Data'!$A$2:$F$46,3,0)</f>
        <v>Category05</v>
      </c>
      <c r="I234" s="8" t="str">
        <f>VLOOKUP('Input Data'!$B234,'Master Data'!$A$2:$F$46,4,0)</f>
        <v>Kg</v>
      </c>
      <c r="J234" s="8">
        <f>VLOOKUP('Input Data'!$B234,'Master Data'!$A$2:$F$46,5,0)</f>
        <v>90</v>
      </c>
      <c r="K234" s="8">
        <f>VLOOKUP('Input Data'!$B234,'Master Data'!$A$2:$F$46,6,0)</f>
        <v>115.2</v>
      </c>
      <c r="L234" s="8">
        <f>'Input Data'!$C234*'Input Data'!$J234</f>
        <v>1080</v>
      </c>
      <c r="M234" s="8">
        <f>'Input Data'!$C234*'Input Data'!$K234*(1-'Input Data'!$F234)</f>
        <v>1382.4</v>
      </c>
      <c r="N234" s="8">
        <v>11</v>
      </c>
      <c r="O234" s="8" t="str">
        <f>TEXT('Input Data'!$A234,"MMM")</f>
        <v>Nov</v>
      </c>
      <c r="P234" s="8" t="str">
        <f>TEXT('Input Data'!$A234,"YYYY")</f>
        <v>2021</v>
      </c>
    </row>
    <row r="235" spans="1:16" ht="14.25" customHeight="1" x14ac:dyDescent="0.3">
      <c r="A235" s="6">
        <v>44512</v>
      </c>
      <c r="B235" s="7" t="s">
        <v>40</v>
      </c>
      <c r="C235" s="8">
        <v>3</v>
      </c>
      <c r="D235" s="8" t="s">
        <v>18</v>
      </c>
      <c r="E235" s="8" t="s">
        <v>20</v>
      </c>
      <c r="F235" s="9">
        <v>0</v>
      </c>
      <c r="G235" s="8" t="str">
        <f>VLOOKUP('Input Data'!$B235,'Master Data'!$A$2:$F$46,2,0)</f>
        <v>Product10</v>
      </c>
      <c r="H235" s="8" t="str">
        <f>VLOOKUP('Input Data'!$B235,'Master Data'!$A$2:$F$46,3,0)</f>
        <v>Category02</v>
      </c>
      <c r="I235" s="8" t="str">
        <f>VLOOKUP('Input Data'!$B235,'Master Data'!$A$2:$F$46,4,0)</f>
        <v>Ft</v>
      </c>
      <c r="J235" s="8">
        <f>VLOOKUP('Input Data'!$B235,'Master Data'!$A$2:$F$46,5,0)</f>
        <v>148</v>
      </c>
      <c r="K235" s="8">
        <f>VLOOKUP('Input Data'!$B235,'Master Data'!$A$2:$F$46,6,0)</f>
        <v>164.28</v>
      </c>
      <c r="L235" s="8">
        <f>'Input Data'!$C235*'Input Data'!$J235</f>
        <v>444</v>
      </c>
      <c r="M235" s="8">
        <f>'Input Data'!$C235*'Input Data'!$K235*(1-'Input Data'!$F235)</f>
        <v>492.84000000000003</v>
      </c>
      <c r="N235" s="8">
        <v>12</v>
      </c>
      <c r="O235" s="8" t="str">
        <f>TEXT('Input Data'!$A235,"MMM")</f>
        <v>Nov</v>
      </c>
      <c r="P235" s="8" t="str">
        <f>TEXT('Input Data'!$A235,"YYYY")</f>
        <v>2021</v>
      </c>
    </row>
    <row r="236" spans="1:16" ht="14.25" customHeight="1" x14ac:dyDescent="0.3">
      <c r="A236" s="6">
        <v>44520</v>
      </c>
      <c r="B236" s="7" t="s">
        <v>33</v>
      </c>
      <c r="C236" s="8">
        <v>14</v>
      </c>
      <c r="D236" s="8" t="s">
        <v>18</v>
      </c>
      <c r="E236" s="8" t="s">
        <v>18</v>
      </c>
      <c r="F236" s="9">
        <v>0</v>
      </c>
      <c r="G236" s="8" t="str">
        <f>VLOOKUP('Input Data'!$B236,'Master Data'!$A$2:$F$46,2,0)</f>
        <v>Product34</v>
      </c>
      <c r="H236" s="8" t="str">
        <f>VLOOKUP('Input Data'!$B236,'Master Data'!$A$2:$F$46,3,0)</f>
        <v>Category04</v>
      </c>
      <c r="I236" s="8" t="str">
        <f>VLOOKUP('Input Data'!$B236,'Master Data'!$A$2:$F$46,4,0)</f>
        <v>Lt</v>
      </c>
      <c r="J236" s="8">
        <f>VLOOKUP('Input Data'!$B236,'Master Data'!$A$2:$F$46,5,0)</f>
        <v>55</v>
      </c>
      <c r="K236" s="8">
        <f>VLOOKUP('Input Data'!$B236,'Master Data'!$A$2:$F$46,6,0)</f>
        <v>58.3</v>
      </c>
      <c r="L236" s="8">
        <f>'Input Data'!$C236*'Input Data'!$J236</f>
        <v>770</v>
      </c>
      <c r="M236" s="8">
        <f>'Input Data'!$C236*'Input Data'!$K236*(1-'Input Data'!$F236)</f>
        <v>816.19999999999993</v>
      </c>
      <c r="N236" s="8">
        <v>20</v>
      </c>
      <c r="O236" s="8" t="str">
        <f>TEXT('Input Data'!$A236,"MMM")</f>
        <v>Nov</v>
      </c>
      <c r="P236" s="8" t="str">
        <f>TEXT('Input Data'!$A236,"YYYY")</f>
        <v>2021</v>
      </c>
    </row>
    <row r="237" spans="1:16" ht="14.25" customHeight="1" x14ac:dyDescent="0.3">
      <c r="A237" s="6">
        <v>44520</v>
      </c>
      <c r="B237" s="7" t="s">
        <v>45</v>
      </c>
      <c r="C237" s="8">
        <v>11</v>
      </c>
      <c r="D237" s="8" t="s">
        <v>18</v>
      </c>
      <c r="E237" s="8" t="s">
        <v>20</v>
      </c>
      <c r="F237" s="9">
        <v>0</v>
      </c>
      <c r="G237" s="8" t="str">
        <f>VLOOKUP('Input Data'!$B237,'Master Data'!$A$2:$F$46,2,0)</f>
        <v>Product08</v>
      </c>
      <c r="H237" s="8" t="str">
        <f>VLOOKUP('Input Data'!$B237,'Master Data'!$A$2:$F$46,3,0)</f>
        <v>Category01</v>
      </c>
      <c r="I237" s="8" t="str">
        <f>VLOOKUP('Input Data'!$B237,'Master Data'!$A$2:$F$46,4,0)</f>
        <v>Kg</v>
      </c>
      <c r="J237" s="8">
        <f>VLOOKUP('Input Data'!$B237,'Master Data'!$A$2:$F$46,5,0)</f>
        <v>83</v>
      </c>
      <c r="K237" s="8">
        <f>VLOOKUP('Input Data'!$B237,'Master Data'!$A$2:$F$46,6,0)</f>
        <v>94.62</v>
      </c>
      <c r="L237" s="8">
        <f>'Input Data'!$C237*'Input Data'!$J237</f>
        <v>913</v>
      </c>
      <c r="M237" s="8">
        <f>'Input Data'!$C237*'Input Data'!$K237*(1-'Input Data'!$F237)</f>
        <v>1040.8200000000002</v>
      </c>
      <c r="N237" s="8">
        <v>20</v>
      </c>
      <c r="O237" s="8" t="str">
        <f>TEXT('Input Data'!$A237,"MMM")</f>
        <v>Nov</v>
      </c>
      <c r="P237" s="8" t="str">
        <f>TEXT('Input Data'!$A237,"YYYY")</f>
        <v>2021</v>
      </c>
    </row>
    <row r="238" spans="1:16" ht="14.25" customHeight="1" x14ac:dyDescent="0.3">
      <c r="A238" s="6">
        <v>44521</v>
      </c>
      <c r="B238" s="7" t="s">
        <v>29</v>
      </c>
      <c r="C238" s="8">
        <v>1</v>
      </c>
      <c r="D238" s="8" t="s">
        <v>17</v>
      </c>
      <c r="E238" s="8" t="s">
        <v>18</v>
      </c>
      <c r="F238" s="9">
        <v>0</v>
      </c>
      <c r="G238" s="8" t="str">
        <f>VLOOKUP('Input Data'!$B238,'Master Data'!$A$2:$F$46,2,0)</f>
        <v>Product14</v>
      </c>
      <c r="H238" s="8" t="str">
        <f>VLOOKUP('Input Data'!$B238,'Master Data'!$A$2:$F$46,3,0)</f>
        <v>Category02</v>
      </c>
      <c r="I238" s="8" t="str">
        <f>VLOOKUP('Input Data'!$B238,'Master Data'!$A$2:$F$46,4,0)</f>
        <v>Kg</v>
      </c>
      <c r="J238" s="8">
        <f>VLOOKUP('Input Data'!$B238,'Master Data'!$A$2:$F$46,5,0)</f>
        <v>112</v>
      </c>
      <c r="K238" s="8">
        <f>VLOOKUP('Input Data'!$B238,'Master Data'!$A$2:$F$46,6,0)</f>
        <v>146.72</v>
      </c>
      <c r="L238" s="8">
        <f>'Input Data'!$C238*'Input Data'!$J238</f>
        <v>112</v>
      </c>
      <c r="M238" s="8">
        <f>'Input Data'!$C238*'Input Data'!$K238*(1-'Input Data'!$F238)</f>
        <v>146.72</v>
      </c>
      <c r="N238" s="8">
        <v>21</v>
      </c>
      <c r="O238" s="8" t="str">
        <f>TEXT('Input Data'!$A238,"MMM")</f>
        <v>Nov</v>
      </c>
      <c r="P238" s="8" t="str">
        <f>TEXT('Input Data'!$A238,"YYYY")</f>
        <v>2021</v>
      </c>
    </row>
    <row r="239" spans="1:16" ht="14.25" customHeight="1" x14ac:dyDescent="0.3">
      <c r="A239" s="6">
        <v>44521</v>
      </c>
      <c r="B239" s="7" t="s">
        <v>35</v>
      </c>
      <c r="C239" s="8">
        <v>1</v>
      </c>
      <c r="D239" s="8" t="s">
        <v>18</v>
      </c>
      <c r="E239" s="8" t="s">
        <v>20</v>
      </c>
      <c r="F239" s="9">
        <v>0</v>
      </c>
      <c r="G239" s="8" t="str">
        <f>VLOOKUP('Input Data'!$B239,'Master Data'!$A$2:$F$46,2,0)</f>
        <v>Product06</v>
      </c>
      <c r="H239" s="8" t="str">
        <f>VLOOKUP('Input Data'!$B239,'Master Data'!$A$2:$F$46,3,0)</f>
        <v>Category01</v>
      </c>
      <c r="I239" s="8" t="str">
        <f>VLOOKUP('Input Data'!$B239,'Master Data'!$A$2:$F$46,4,0)</f>
        <v>Kg</v>
      </c>
      <c r="J239" s="8">
        <f>VLOOKUP('Input Data'!$B239,'Master Data'!$A$2:$F$46,5,0)</f>
        <v>75</v>
      </c>
      <c r="K239" s="8">
        <f>VLOOKUP('Input Data'!$B239,'Master Data'!$A$2:$F$46,6,0)</f>
        <v>85.5</v>
      </c>
      <c r="L239" s="8">
        <f>'Input Data'!$C239*'Input Data'!$J239</f>
        <v>75</v>
      </c>
      <c r="M239" s="8">
        <f>'Input Data'!$C239*'Input Data'!$K239*(1-'Input Data'!$F239)</f>
        <v>85.5</v>
      </c>
      <c r="N239" s="8">
        <v>21</v>
      </c>
      <c r="O239" s="8" t="str">
        <f>TEXT('Input Data'!$A239,"MMM")</f>
        <v>Nov</v>
      </c>
      <c r="P239" s="8" t="str">
        <f>TEXT('Input Data'!$A239,"YYYY")</f>
        <v>2021</v>
      </c>
    </row>
    <row r="240" spans="1:16" ht="14.25" customHeight="1" x14ac:dyDescent="0.3">
      <c r="A240" s="6">
        <v>44527</v>
      </c>
      <c r="B240" s="7" t="s">
        <v>55</v>
      </c>
      <c r="C240" s="8">
        <v>8</v>
      </c>
      <c r="D240" s="8" t="s">
        <v>18</v>
      </c>
      <c r="E240" s="8" t="s">
        <v>18</v>
      </c>
      <c r="F240" s="9">
        <v>0</v>
      </c>
      <c r="G240" s="8" t="str">
        <f>VLOOKUP('Input Data'!$B240,'Master Data'!$A$2:$F$46,2,0)</f>
        <v>Product12</v>
      </c>
      <c r="H240" s="8" t="str">
        <f>VLOOKUP('Input Data'!$B240,'Master Data'!$A$2:$F$46,3,0)</f>
        <v>Category02</v>
      </c>
      <c r="I240" s="8" t="str">
        <f>VLOOKUP('Input Data'!$B240,'Master Data'!$A$2:$F$46,4,0)</f>
        <v>Kg</v>
      </c>
      <c r="J240" s="8">
        <f>VLOOKUP('Input Data'!$B240,'Master Data'!$A$2:$F$46,5,0)</f>
        <v>73</v>
      </c>
      <c r="K240" s="8">
        <f>VLOOKUP('Input Data'!$B240,'Master Data'!$A$2:$F$46,6,0)</f>
        <v>94.17</v>
      </c>
      <c r="L240" s="8">
        <f>'Input Data'!$C240*'Input Data'!$J240</f>
        <v>584</v>
      </c>
      <c r="M240" s="8">
        <f>'Input Data'!$C240*'Input Data'!$K240*(1-'Input Data'!$F240)</f>
        <v>753.36</v>
      </c>
      <c r="N240" s="8">
        <v>27</v>
      </c>
      <c r="O240" s="8" t="str">
        <f>TEXT('Input Data'!$A240,"MMM")</f>
        <v>Nov</v>
      </c>
      <c r="P240" s="8" t="str">
        <f>TEXT('Input Data'!$A240,"YYYY")</f>
        <v>2021</v>
      </c>
    </row>
    <row r="241" spans="1:16" ht="14.25" customHeight="1" x14ac:dyDescent="0.3">
      <c r="A241" s="6">
        <v>44528</v>
      </c>
      <c r="B241" s="7" t="s">
        <v>37</v>
      </c>
      <c r="C241" s="8">
        <v>2</v>
      </c>
      <c r="D241" s="8" t="s">
        <v>22</v>
      </c>
      <c r="E241" s="8" t="s">
        <v>20</v>
      </c>
      <c r="F241" s="9">
        <v>0</v>
      </c>
      <c r="G241" s="8" t="str">
        <f>VLOOKUP('Input Data'!$B241,'Master Data'!$A$2:$F$46,2,0)</f>
        <v>Product40</v>
      </c>
      <c r="H241" s="8" t="str">
        <f>VLOOKUP('Input Data'!$B241,'Master Data'!$A$2:$F$46,3,0)</f>
        <v>Category05</v>
      </c>
      <c r="I241" s="8" t="str">
        <f>VLOOKUP('Input Data'!$B241,'Master Data'!$A$2:$F$46,4,0)</f>
        <v>Kg</v>
      </c>
      <c r="J241" s="8">
        <f>VLOOKUP('Input Data'!$B241,'Master Data'!$A$2:$F$46,5,0)</f>
        <v>90</v>
      </c>
      <c r="K241" s="8">
        <f>VLOOKUP('Input Data'!$B241,'Master Data'!$A$2:$F$46,6,0)</f>
        <v>115.2</v>
      </c>
      <c r="L241" s="8">
        <f>'Input Data'!$C241*'Input Data'!$J241</f>
        <v>180</v>
      </c>
      <c r="M241" s="8">
        <f>'Input Data'!$C241*'Input Data'!$K241*(1-'Input Data'!$F241)</f>
        <v>230.4</v>
      </c>
      <c r="N241" s="8">
        <v>28</v>
      </c>
      <c r="O241" s="8" t="str">
        <f>TEXT('Input Data'!$A241,"MMM")</f>
        <v>Nov</v>
      </c>
      <c r="P241" s="8" t="str">
        <f>TEXT('Input Data'!$A241,"YYYY")</f>
        <v>2021</v>
      </c>
    </row>
    <row r="242" spans="1:16" ht="14.25" customHeight="1" x14ac:dyDescent="0.3">
      <c r="A242" s="6">
        <v>44530</v>
      </c>
      <c r="B242" s="7" t="s">
        <v>54</v>
      </c>
      <c r="C242" s="8">
        <v>15</v>
      </c>
      <c r="D242" s="8" t="s">
        <v>22</v>
      </c>
      <c r="E242" s="8" t="s">
        <v>18</v>
      </c>
      <c r="F242" s="9">
        <v>0</v>
      </c>
      <c r="G242" s="8" t="str">
        <f>VLOOKUP('Input Data'!$B242,'Master Data'!$A$2:$F$46,2,0)</f>
        <v>Product39</v>
      </c>
      <c r="H242" s="8" t="str">
        <f>VLOOKUP('Input Data'!$B242,'Master Data'!$A$2:$F$46,3,0)</f>
        <v>Category05</v>
      </c>
      <c r="I242" s="8" t="str">
        <f>VLOOKUP('Input Data'!$B242,'Master Data'!$A$2:$F$46,4,0)</f>
        <v>No.</v>
      </c>
      <c r="J242" s="8">
        <f>VLOOKUP('Input Data'!$B242,'Master Data'!$A$2:$F$46,5,0)</f>
        <v>37</v>
      </c>
      <c r="K242" s="8">
        <f>VLOOKUP('Input Data'!$B242,'Master Data'!$A$2:$F$46,6,0)</f>
        <v>42.55</v>
      </c>
      <c r="L242" s="8">
        <f>'Input Data'!$C242*'Input Data'!$J242</f>
        <v>555</v>
      </c>
      <c r="M242" s="8">
        <f>'Input Data'!$C242*'Input Data'!$K242*(1-'Input Data'!$F242)</f>
        <v>638.25</v>
      </c>
      <c r="N242" s="8">
        <v>30</v>
      </c>
      <c r="O242" s="8" t="str">
        <f>TEXT('Input Data'!$A242,"MMM")</f>
        <v>Nov</v>
      </c>
      <c r="P242" s="8" t="str">
        <f>TEXT('Input Data'!$A242,"YYYY")</f>
        <v>2021</v>
      </c>
    </row>
    <row r="243" spans="1:16" ht="14.25" customHeight="1" x14ac:dyDescent="0.3">
      <c r="A243" s="6">
        <v>44532</v>
      </c>
      <c r="B243" s="7" t="s">
        <v>41</v>
      </c>
      <c r="C243" s="8">
        <v>10</v>
      </c>
      <c r="D243" s="8" t="s">
        <v>22</v>
      </c>
      <c r="E243" s="8" t="s">
        <v>20</v>
      </c>
      <c r="F243" s="9">
        <v>0</v>
      </c>
      <c r="G243" s="8" t="str">
        <f>VLOOKUP('Input Data'!$B243,'Master Data'!$A$2:$F$46,2,0)</f>
        <v>Product16</v>
      </c>
      <c r="H243" s="8" t="str">
        <f>VLOOKUP('Input Data'!$B243,'Master Data'!$A$2:$F$46,3,0)</f>
        <v>Category02</v>
      </c>
      <c r="I243" s="8" t="str">
        <f>VLOOKUP('Input Data'!$B243,'Master Data'!$A$2:$F$46,4,0)</f>
        <v>No.</v>
      </c>
      <c r="J243" s="8">
        <f>VLOOKUP('Input Data'!$B243,'Master Data'!$A$2:$F$46,5,0)</f>
        <v>13</v>
      </c>
      <c r="K243" s="8">
        <f>VLOOKUP('Input Data'!$B243,'Master Data'!$A$2:$F$46,6,0)</f>
        <v>16.64</v>
      </c>
      <c r="L243" s="8">
        <f>'Input Data'!$C243*'Input Data'!$J243</f>
        <v>130</v>
      </c>
      <c r="M243" s="8">
        <f>'Input Data'!$C243*'Input Data'!$K243*(1-'Input Data'!$F243)</f>
        <v>166.4</v>
      </c>
      <c r="N243" s="8">
        <v>2</v>
      </c>
      <c r="O243" s="8" t="str">
        <f>TEXT('Input Data'!$A243,"MMM")</f>
        <v>Dec</v>
      </c>
      <c r="P243" s="8" t="str">
        <f>TEXT('Input Data'!$A243,"YYYY")</f>
        <v>2021</v>
      </c>
    </row>
    <row r="244" spans="1:16" ht="14.25" customHeight="1" x14ac:dyDescent="0.3">
      <c r="A244" s="6">
        <v>44533</v>
      </c>
      <c r="B244" s="7" t="s">
        <v>33</v>
      </c>
      <c r="C244" s="8">
        <v>2</v>
      </c>
      <c r="D244" s="8" t="s">
        <v>18</v>
      </c>
      <c r="E244" s="8" t="s">
        <v>20</v>
      </c>
      <c r="F244" s="9">
        <v>0</v>
      </c>
      <c r="G244" s="8" t="str">
        <f>VLOOKUP('Input Data'!$B244,'Master Data'!$A$2:$F$46,2,0)</f>
        <v>Product34</v>
      </c>
      <c r="H244" s="8" t="str">
        <f>VLOOKUP('Input Data'!$B244,'Master Data'!$A$2:$F$46,3,0)</f>
        <v>Category04</v>
      </c>
      <c r="I244" s="8" t="str">
        <f>VLOOKUP('Input Data'!$B244,'Master Data'!$A$2:$F$46,4,0)</f>
        <v>Lt</v>
      </c>
      <c r="J244" s="8">
        <f>VLOOKUP('Input Data'!$B244,'Master Data'!$A$2:$F$46,5,0)</f>
        <v>55</v>
      </c>
      <c r="K244" s="8">
        <f>VLOOKUP('Input Data'!$B244,'Master Data'!$A$2:$F$46,6,0)</f>
        <v>58.3</v>
      </c>
      <c r="L244" s="8">
        <f>'Input Data'!$C244*'Input Data'!$J244</f>
        <v>110</v>
      </c>
      <c r="M244" s="8">
        <f>'Input Data'!$C244*'Input Data'!$K244*(1-'Input Data'!$F244)</f>
        <v>116.6</v>
      </c>
      <c r="N244" s="8">
        <v>3</v>
      </c>
      <c r="O244" s="8" t="str">
        <f>TEXT('Input Data'!$A244,"MMM")</f>
        <v>Dec</v>
      </c>
      <c r="P244" s="8" t="str">
        <f>TEXT('Input Data'!$A244,"YYYY")</f>
        <v>2021</v>
      </c>
    </row>
    <row r="245" spans="1:16" ht="14.25" customHeight="1" x14ac:dyDescent="0.3">
      <c r="A245" s="6">
        <v>44533</v>
      </c>
      <c r="B245" s="7" t="s">
        <v>60</v>
      </c>
      <c r="C245" s="8">
        <v>8</v>
      </c>
      <c r="D245" s="8" t="s">
        <v>18</v>
      </c>
      <c r="E245" s="8" t="s">
        <v>18</v>
      </c>
      <c r="F245" s="9">
        <v>0</v>
      </c>
      <c r="G245" s="8" t="str">
        <f>VLOOKUP('Input Data'!$B245,'Master Data'!$A$2:$F$46,2,0)</f>
        <v>Product19</v>
      </c>
      <c r="H245" s="8" t="str">
        <f>VLOOKUP('Input Data'!$B245,'Master Data'!$A$2:$F$46,3,0)</f>
        <v>Category02</v>
      </c>
      <c r="I245" s="8" t="str">
        <f>VLOOKUP('Input Data'!$B245,'Master Data'!$A$2:$F$46,4,0)</f>
        <v>Ft</v>
      </c>
      <c r="J245" s="8">
        <f>VLOOKUP('Input Data'!$B245,'Master Data'!$A$2:$F$46,5,0)</f>
        <v>150</v>
      </c>
      <c r="K245" s="8">
        <f>VLOOKUP('Input Data'!$B245,'Master Data'!$A$2:$F$46,6,0)</f>
        <v>210</v>
      </c>
      <c r="L245" s="8">
        <f>'Input Data'!$C245*'Input Data'!$J245</f>
        <v>1200</v>
      </c>
      <c r="M245" s="8">
        <f>'Input Data'!$C245*'Input Data'!$K245*(1-'Input Data'!$F245)</f>
        <v>1680</v>
      </c>
      <c r="N245" s="8">
        <v>3</v>
      </c>
      <c r="O245" s="8" t="str">
        <f>TEXT('Input Data'!$A245,"MMM")</f>
        <v>Dec</v>
      </c>
      <c r="P245" s="8" t="str">
        <f>TEXT('Input Data'!$A245,"YYYY")</f>
        <v>2021</v>
      </c>
    </row>
    <row r="246" spans="1:16" ht="14.25" customHeight="1" x14ac:dyDescent="0.3">
      <c r="A246" s="6">
        <v>44535</v>
      </c>
      <c r="B246" s="7" t="s">
        <v>23</v>
      </c>
      <c r="C246" s="8">
        <v>15</v>
      </c>
      <c r="D246" s="8" t="s">
        <v>22</v>
      </c>
      <c r="E246" s="8" t="s">
        <v>20</v>
      </c>
      <c r="F246" s="9">
        <v>0</v>
      </c>
      <c r="G246" s="8" t="str">
        <f>VLOOKUP('Input Data'!$B246,'Master Data'!$A$2:$F$46,2,0)</f>
        <v>Product04</v>
      </c>
      <c r="H246" s="8" t="str">
        <f>VLOOKUP('Input Data'!$B246,'Master Data'!$A$2:$F$46,3,0)</f>
        <v>Category01</v>
      </c>
      <c r="I246" s="8" t="str">
        <f>VLOOKUP('Input Data'!$B246,'Master Data'!$A$2:$F$46,4,0)</f>
        <v>Lt</v>
      </c>
      <c r="J246" s="8">
        <f>VLOOKUP('Input Data'!$B246,'Master Data'!$A$2:$F$46,5,0)</f>
        <v>44</v>
      </c>
      <c r="K246" s="8">
        <f>VLOOKUP('Input Data'!$B246,'Master Data'!$A$2:$F$46,6,0)</f>
        <v>48.84</v>
      </c>
      <c r="L246" s="8">
        <f>'Input Data'!$C246*'Input Data'!$J246</f>
        <v>660</v>
      </c>
      <c r="M246" s="8">
        <f>'Input Data'!$C246*'Input Data'!$K246*(1-'Input Data'!$F246)</f>
        <v>732.6</v>
      </c>
      <c r="N246" s="8">
        <v>5</v>
      </c>
      <c r="O246" s="8" t="str">
        <f>TEXT('Input Data'!$A246,"MMM")</f>
        <v>Dec</v>
      </c>
      <c r="P246" s="8" t="str">
        <f>TEXT('Input Data'!$A246,"YYYY")</f>
        <v>2021</v>
      </c>
    </row>
    <row r="247" spans="1:16" ht="14.25" customHeight="1" x14ac:dyDescent="0.3">
      <c r="A247" s="6">
        <v>44535</v>
      </c>
      <c r="B247" s="7" t="s">
        <v>40</v>
      </c>
      <c r="C247" s="8">
        <v>1</v>
      </c>
      <c r="D247" s="8" t="s">
        <v>22</v>
      </c>
      <c r="E247" s="8" t="s">
        <v>18</v>
      </c>
      <c r="F247" s="9">
        <v>0</v>
      </c>
      <c r="G247" s="8" t="str">
        <f>VLOOKUP('Input Data'!$B247,'Master Data'!$A$2:$F$46,2,0)</f>
        <v>Product10</v>
      </c>
      <c r="H247" s="8" t="str">
        <f>VLOOKUP('Input Data'!$B247,'Master Data'!$A$2:$F$46,3,0)</f>
        <v>Category02</v>
      </c>
      <c r="I247" s="8" t="str">
        <f>VLOOKUP('Input Data'!$B247,'Master Data'!$A$2:$F$46,4,0)</f>
        <v>Ft</v>
      </c>
      <c r="J247" s="8">
        <f>VLOOKUP('Input Data'!$B247,'Master Data'!$A$2:$F$46,5,0)</f>
        <v>148</v>
      </c>
      <c r="K247" s="8">
        <f>VLOOKUP('Input Data'!$B247,'Master Data'!$A$2:$F$46,6,0)</f>
        <v>164.28</v>
      </c>
      <c r="L247" s="8">
        <f>'Input Data'!$C247*'Input Data'!$J247</f>
        <v>148</v>
      </c>
      <c r="M247" s="8">
        <f>'Input Data'!$C247*'Input Data'!$K247*(1-'Input Data'!$F247)</f>
        <v>164.28</v>
      </c>
      <c r="N247" s="8">
        <v>5</v>
      </c>
      <c r="O247" s="8" t="str">
        <f>TEXT('Input Data'!$A247,"MMM")</f>
        <v>Dec</v>
      </c>
      <c r="P247" s="8" t="str">
        <f>TEXT('Input Data'!$A247,"YYYY")</f>
        <v>2021</v>
      </c>
    </row>
    <row r="248" spans="1:16" ht="14.25" customHeight="1" x14ac:dyDescent="0.3">
      <c r="A248" s="6">
        <v>44537</v>
      </c>
      <c r="B248" s="7" t="s">
        <v>21</v>
      </c>
      <c r="C248" s="8">
        <v>8</v>
      </c>
      <c r="D248" s="8" t="s">
        <v>22</v>
      </c>
      <c r="E248" s="8" t="s">
        <v>18</v>
      </c>
      <c r="F248" s="9">
        <v>0</v>
      </c>
      <c r="G248" s="8" t="str">
        <f>VLOOKUP('Input Data'!$B248,'Master Data'!$A$2:$F$46,2,0)</f>
        <v>Product13</v>
      </c>
      <c r="H248" s="8" t="str">
        <f>VLOOKUP('Input Data'!$B248,'Master Data'!$A$2:$F$46,3,0)</f>
        <v>Category02</v>
      </c>
      <c r="I248" s="8" t="str">
        <f>VLOOKUP('Input Data'!$B248,'Master Data'!$A$2:$F$46,4,0)</f>
        <v>Kg</v>
      </c>
      <c r="J248" s="8">
        <f>VLOOKUP('Input Data'!$B248,'Master Data'!$A$2:$F$46,5,0)</f>
        <v>112</v>
      </c>
      <c r="K248" s="8">
        <f>VLOOKUP('Input Data'!$B248,'Master Data'!$A$2:$F$46,6,0)</f>
        <v>122.08</v>
      </c>
      <c r="L248" s="8">
        <f>'Input Data'!$C248*'Input Data'!$J248</f>
        <v>896</v>
      </c>
      <c r="M248" s="8">
        <f>'Input Data'!$C248*'Input Data'!$K248*(1-'Input Data'!$F248)</f>
        <v>976.64</v>
      </c>
      <c r="N248" s="8">
        <v>7</v>
      </c>
      <c r="O248" s="8" t="str">
        <f>TEXT('Input Data'!$A248,"MMM")</f>
        <v>Dec</v>
      </c>
      <c r="P248" s="8" t="str">
        <f>TEXT('Input Data'!$A248,"YYYY")</f>
        <v>2021</v>
      </c>
    </row>
    <row r="249" spans="1:16" ht="14.25" customHeight="1" x14ac:dyDescent="0.3">
      <c r="A249" s="6">
        <v>44538</v>
      </c>
      <c r="B249" s="7" t="s">
        <v>31</v>
      </c>
      <c r="C249" s="8">
        <v>14</v>
      </c>
      <c r="D249" s="8" t="s">
        <v>22</v>
      </c>
      <c r="E249" s="8" t="s">
        <v>18</v>
      </c>
      <c r="F249" s="9">
        <v>0</v>
      </c>
      <c r="G249" s="8" t="str">
        <f>VLOOKUP('Input Data'!$B249,'Master Data'!$A$2:$F$46,2,0)</f>
        <v>Product44</v>
      </c>
      <c r="H249" s="8" t="str">
        <f>VLOOKUP('Input Data'!$B249,'Master Data'!$A$2:$F$46,3,0)</f>
        <v>Category05</v>
      </c>
      <c r="I249" s="8" t="str">
        <f>VLOOKUP('Input Data'!$B249,'Master Data'!$A$2:$F$46,4,0)</f>
        <v>Kg</v>
      </c>
      <c r="J249" s="8">
        <f>VLOOKUP('Input Data'!$B249,'Master Data'!$A$2:$F$46,5,0)</f>
        <v>76</v>
      </c>
      <c r="K249" s="8">
        <f>VLOOKUP('Input Data'!$B249,'Master Data'!$A$2:$F$46,6,0)</f>
        <v>82.08</v>
      </c>
      <c r="L249" s="8">
        <f>'Input Data'!$C249*'Input Data'!$J249</f>
        <v>1064</v>
      </c>
      <c r="M249" s="8">
        <f>'Input Data'!$C249*'Input Data'!$K249*(1-'Input Data'!$F249)</f>
        <v>1149.1199999999999</v>
      </c>
      <c r="N249" s="8">
        <v>8</v>
      </c>
      <c r="O249" s="8" t="str">
        <f>TEXT('Input Data'!$A249,"MMM")</f>
        <v>Dec</v>
      </c>
      <c r="P249" s="8" t="str">
        <f>TEXT('Input Data'!$A249,"YYYY")</f>
        <v>2021</v>
      </c>
    </row>
    <row r="250" spans="1:16" ht="14.25" customHeight="1" x14ac:dyDescent="0.3">
      <c r="A250" s="6">
        <v>44544</v>
      </c>
      <c r="B250" s="7" t="s">
        <v>30</v>
      </c>
      <c r="C250" s="8">
        <v>4</v>
      </c>
      <c r="D250" s="8" t="s">
        <v>22</v>
      </c>
      <c r="E250" s="8" t="s">
        <v>18</v>
      </c>
      <c r="F250" s="9">
        <v>0</v>
      </c>
      <c r="G250" s="8" t="str">
        <f>VLOOKUP('Input Data'!$B250,'Master Data'!$A$2:$F$46,2,0)</f>
        <v>Product42</v>
      </c>
      <c r="H250" s="8" t="str">
        <f>VLOOKUP('Input Data'!$B250,'Master Data'!$A$2:$F$46,3,0)</f>
        <v>Category05</v>
      </c>
      <c r="I250" s="8" t="str">
        <f>VLOOKUP('Input Data'!$B250,'Master Data'!$A$2:$F$46,4,0)</f>
        <v>Ft</v>
      </c>
      <c r="J250" s="8">
        <f>VLOOKUP('Input Data'!$B250,'Master Data'!$A$2:$F$46,5,0)</f>
        <v>120</v>
      </c>
      <c r="K250" s="8">
        <f>VLOOKUP('Input Data'!$B250,'Master Data'!$A$2:$F$46,6,0)</f>
        <v>162</v>
      </c>
      <c r="L250" s="8">
        <f>'Input Data'!$C250*'Input Data'!$J250</f>
        <v>480</v>
      </c>
      <c r="M250" s="8">
        <f>'Input Data'!$C250*'Input Data'!$K250*(1-'Input Data'!$F250)</f>
        <v>648</v>
      </c>
      <c r="N250" s="8">
        <v>14</v>
      </c>
      <c r="O250" s="8" t="str">
        <f>TEXT('Input Data'!$A250,"MMM")</f>
        <v>Dec</v>
      </c>
      <c r="P250" s="8" t="str">
        <f>TEXT('Input Data'!$A250,"YYYY")</f>
        <v>2021</v>
      </c>
    </row>
    <row r="251" spans="1:16" ht="14.25" customHeight="1" x14ac:dyDescent="0.3">
      <c r="A251" s="6">
        <v>44548</v>
      </c>
      <c r="B251" s="7" t="s">
        <v>26</v>
      </c>
      <c r="C251" s="8">
        <v>2</v>
      </c>
      <c r="D251" s="8" t="s">
        <v>22</v>
      </c>
      <c r="E251" s="8" t="s">
        <v>20</v>
      </c>
      <c r="F251" s="9">
        <v>0</v>
      </c>
      <c r="G251" s="8" t="str">
        <f>VLOOKUP('Input Data'!$B251,'Master Data'!$A$2:$F$46,2,0)</f>
        <v>Product03</v>
      </c>
      <c r="H251" s="8" t="str">
        <f>VLOOKUP('Input Data'!$B251,'Master Data'!$A$2:$F$46,3,0)</f>
        <v>Category01</v>
      </c>
      <c r="I251" s="8" t="str">
        <f>VLOOKUP('Input Data'!$B251,'Master Data'!$A$2:$F$46,4,0)</f>
        <v>Kg</v>
      </c>
      <c r="J251" s="8">
        <f>VLOOKUP('Input Data'!$B251,'Master Data'!$A$2:$F$46,5,0)</f>
        <v>71</v>
      </c>
      <c r="K251" s="8">
        <f>VLOOKUP('Input Data'!$B251,'Master Data'!$A$2:$F$46,6,0)</f>
        <v>80.94</v>
      </c>
      <c r="L251" s="8">
        <f>'Input Data'!$C251*'Input Data'!$J251</f>
        <v>142</v>
      </c>
      <c r="M251" s="8">
        <f>'Input Data'!$C251*'Input Data'!$K251*(1-'Input Data'!$F251)</f>
        <v>161.88</v>
      </c>
      <c r="N251" s="8">
        <v>18</v>
      </c>
      <c r="O251" s="8" t="str">
        <f>TEXT('Input Data'!$A251,"MMM")</f>
        <v>Dec</v>
      </c>
      <c r="P251" s="8" t="str">
        <f>TEXT('Input Data'!$A251,"YYYY")</f>
        <v>2021</v>
      </c>
    </row>
    <row r="252" spans="1:16" ht="14.25" customHeight="1" x14ac:dyDescent="0.3">
      <c r="A252" s="6">
        <v>44548</v>
      </c>
      <c r="B252" s="7" t="s">
        <v>42</v>
      </c>
      <c r="C252" s="8">
        <v>8</v>
      </c>
      <c r="D252" s="8" t="s">
        <v>18</v>
      </c>
      <c r="E252" s="8" t="s">
        <v>20</v>
      </c>
      <c r="F252" s="9">
        <v>0</v>
      </c>
      <c r="G252" s="8" t="str">
        <f>VLOOKUP('Input Data'!$B252,'Master Data'!$A$2:$F$46,2,0)</f>
        <v>Product22</v>
      </c>
      <c r="H252" s="8" t="str">
        <f>VLOOKUP('Input Data'!$B252,'Master Data'!$A$2:$F$46,3,0)</f>
        <v>Category03</v>
      </c>
      <c r="I252" s="8" t="str">
        <f>VLOOKUP('Input Data'!$B252,'Master Data'!$A$2:$F$46,4,0)</f>
        <v>Ft</v>
      </c>
      <c r="J252" s="8">
        <f>VLOOKUP('Input Data'!$B252,'Master Data'!$A$2:$F$46,5,0)</f>
        <v>121</v>
      </c>
      <c r="K252" s="8">
        <f>VLOOKUP('Input Data'!$B252,'Master Data'!$A$2:$F$46,6,0)</f>
        <v>141.57</v>
      </c>
      <c r="L252" s="8">
        <f>'Input Data'!$C252*'Input Data'!$J252</f>
        <v>968</v>
      </c>
      <c r="M252" s="8">
        <f>'Input Data'!$C252*'Input Data'!$K252*(1-'Input Data'!$F252)</f>
        <v>1132.56</v>
      </c>
      <c r="N252" s="8">
        <v>18</v>
      </c>
      <c r="O252" s="8" t="str">
        <f>TEXT('Input Data'!$A252,"MMM")</f>
        <v>Dec</v>
      </c>
      <c r="P252" s="8" t="str">
        <f>TEXT('Input Data'!$A252,"YYYY")</f>
        <v>2021</v>
      </c>
    </row>
    <row r="253" spans="1:16" ht="14.25" customHeight="1" x14ac:dyDescent="0.3">
      <c r="A253" s="6">
        <v>44549</v>
      </c>
      <c r="B253" s="7" t="s">
        <v>32</v>
      </c>
      <c r="C253" s="8">
        <v>12</v>
      </c>
      <c r="D253" s="8" t="s">
        <v>22</v>
      </c>
      <c r="E253" s="8" t="s">
        <v>18</v>
      </c>
      <c r="F253" s="9">
        <v>0</v>
      </c>
      <c r="G253" s="8" t="str">
        <f>VLOOKUP('Input Data'!$B253,'Master Data'!$A$2:$F$46,2,0)</f>
        <v>Product23</v>
      </c>
      <c r="H253" s="8" t="str">
        <f>VLOOKUP('Input Data'!$B253,'Master Data'!$A$2:$F$46,3,0)</f>
        <v>Category03</v>
      </c>
      <c r="I253" s="8" t="str">
        <f>VLOOKUP('Input Data'!$B253,'Master Data'!$A$2:$F$46,4,0)</f>
        <v>Ft</v>
      </c>
      <c r="J253" s="8">
        <f>VLOOKUP('Input Data'!$B253,'Master Data'!$A$2:$F$46,5,0)</f>
        <v>141</v>
      </c>
      <c r="K253" s="8">
        <f>VLOOKUP('Input Data'!$B253,'Master Data'!$A$2:$F$46,6,0)</f>
        <v>149.46</v>
      </c>
      <c r="L253" s="8">
        <f>'Input Data'!$C253*'Input Data'!$J253</f>
        <v>1692</v>
      </c>
      <c r="M253" s="8">
        <f>'Input Data'!$C253*'Input Data'!$K253*(1-'Input Data'!$F253)</f>
        <v>1793.52</v>
      </c>
      <c r="N253" s="8">
        <v>19</v>
      </c>
      <c r="O253" s="8" t="str">
        <f>TEXT('Input Data'!$A253,"MMM")</f>
        <v>Dec</v>
      </c>
      <c r="P253" s="8" t="str">
        <f>TEXT('Input Data'!$A253,"YYYY")</f>
        <v>2021</v>
      </c>
    </row>
    <row r="254" spans="1:16" ht="14.25" customHeight="1" x14ac:dyDescent="0.3">
      <c r="A254" s="6">
        <v>44549</v>
      </c>
      <c r="B254" s="7" t="s">
        <v>39</v>
      </c>
      <c r="C254" s="8">
        <v>3</v>
      </c>
      <c r="D254" s="8" t="s">
        <v>17</v>
      </c>
      <c r="E254" s="8" t="s">
        <v>18</v>
      </c>
      <c r="F254" s="9">
        <v>0</v>
      </c>
      <c r="G254" s="8" t="str">
        <f>VLOOKUP('Input Data'!$B254,'Master Data'!$A$2:$F$46,2,0)</f>
        <v>Product29</v>
      </c>
      <c r="H254" s="8" t="str">
        <f>VLOOKUP('Input Data'!$B254,'Master Data'!$A$2:$F$46,3,0)</f>
        <v>Category04</v>
      </c>
      <c r="I254" s="8" t="str">
        <f>VLOOKUP('Input Data'!$B254,'Master Data'!$A$2:$F$46,4,0)</f>
        <v>Lt</v>
      </c>
      <c r="J254" s="8">
        <f>VLOOKUP('Input Data'!$B254,'Master Data'!$A$2:$F$46,5,0)</f>
        <v>47</v>
      </c>
      <c r="K254" s="8">
        <f>VLOOKUP('Input Data'!$B254,'Master Data'!$A$2:$F$46,6,0)</f>
        <v>53.11</v>
      </c>
      <c r="L254" s="8">
        <f>'Input Data'!$C254*'Input Data'!$J254</f>
        <v>141</v>
      </c>
      <c r="M254" s="8">
        <f>'Input Data'!$C254*'Input Data'!$K254*(1-'Input Data'!$F254)</f>
        <v>159.32999999999998</v>
      </c>
      <c r="N254" s="8">
        <v>19</v>
      </c>
      <c r="O254" s="8" t="str">
        <f>TEXT('Input Data'!$A254,"MMM")</f>
        <v>Dec</v>
      </c>
      <c r="P254" s="8" t="str">
        <f>TEXT('Input Data'!$A254,"YYYY")</f>
        <v>2021</v>
      </c>
    </row>
    <row r="255" spans="1:16" ht="14.25" customHeight="1" x14ac:dyDescent="0.3">
      <c r="A255" s="6">
        <v>44549</v>
      </c>
      <c r="B255" s="7" t="s">
        <v>51</v>
      </c>
      <c r="C255" s="8">
        <v>10</v>
      </c>
      <c r="D255" s="8" t="s">
        <v>18</v>
      </c>
      <c r="E255" s="8" t="s">
        <v>18</v>
      </c>
      <c r="F255" s="9">
        <v>0</v>
      </c>
      <c r="G255" s="8" t="str">
        <f>VLOOKUP('Input Data'!$B255,'Master Data'!$A$2:$F$46,2,0)</f>
        <v>Product11</v>
      </c>
      <c r="H255" s="8" t="str">
        <f>VLOOKUP('Input Data'!$B255,'Master Data'!$A$2:$F$46,3,0)</f>
        <v>Category02</v>
      </c>
      <c r="I255" s="8" t="str">
        <f>VLOOKUP('Input Data'!$B255,'Master Data'!$A$2:$F$46,4,0)</f>
        <v>Lt</v>
      </c>
      <c r="J255" s="8">
        <f>VLOOKUP('Input Data'!$B255,'Master Data'!$A$2:$F$46,5,0)</f>
        <v>44</v>
      </c>
      <c r="K255" s="8">
        <f>VLOOKUP('Input Data'!$B255,'Master Data'!$A$2:$F$46,6,0)</f>
        <v>48.4</v>
      </c>
      <c r="L255" s="8">
        <f>'Input Data'!$C255*'Input Data'!$J255</f>
        <v>440</v>
      </c>
      <c r="M255" s="8">
        <f>'Input Data'!$C255*'Input Data'!$K255*(1-'Input Data'!$F255)</f>
        <v>484</v>
      </c>
      <c r="N255" s="8">
        <v>19</v>
      </c>
      <c r="O255" s="8" t="str">
        <f>TEXT('Input Data'!$A255,"MMM")</f>
        <v>Dec</v>
      </c>
      <c r="P255" s="8" t="str">
        <f>TEXT('Input Data'!$A255,"YYYY")</f>
        <v>2021</v>
      </c>
    </row>
    <row r="256" spans="1:16" ht="14.25" customHeight="1" x14ac:dyDescent="0.3">
      <c r="A256" s="6">
        <v>44550</v>
      </c>
      <c r="B256" s="7" t="s">
        <v>55</v>
      </c>
      <c r="C256" s="8">
        <v>14</v>
      </c>
      <c r="D256" s="8" t="s">
        <v>22</v>
      </c>
      <c r="E256" s="8" t="s">
        <v>18</v>
      </c>
      <c r="F256" s="9">
        <v>0</v>
      </c>
      <c r="G256" s="8" t="str">
        <f>VLOOKUP('Input Data'!$B256,'Master Data'!$A$2:$F$46,2,0)</f>
        <v>Product12</v>
      </c>
      <c r="H256" s="8" t="str">
        <f>VLOOKUP('Input Data'!$B256,'Master Data'!$A$2:$F$46,3,0)</f>
        <v>Category02</v>
      </c>
      <c r="I256" s="8" t="str">
        <f>VLOOKUP('Input Data'!$B256,'Master Data'!$A$2:$F$46,4,0)</f>
        <v>Kg</v>
      </c>
      <c r="J256" s="8">
        <f>VLOOKUP('Input Data'!$B256,'Master Data'!$A$2:$F$46,5,0)</f>
        <v>73</v>
      </c>
      <c r="K256" s="8">
        <f>VLOOKUP('Input Data'!$B256,'Master Data'!$A$2:$F$46,6,0)</f>
        <v>94.17</v>
      </c>
      <c r="L256" s="8">
        <f>'Input Data'!$C256*'Input Data'!$J256</f>
        <v>1022</v>
      </c>
      <c r="M256" s="8">
        <f>'Input Data'!$C256*'Input Data'!$K256*(1-'Input Data'!$F256)</f>
        <v>1318.38</v>
      </c>
      <c r="N256" s="8">
        <v>20</v>
      </c>
      <c r="O256" s="8" t="str">
        <f>TEXT('Input Data'!$A256,"MMM")</f>
        <v>Dec</v>
      </c>
      <c r="P256" s="8" t="str">
        <f>TEXT('Input Data'!$A256,"YYYY")</f>
        <v>2021</v>
      </c>
    </row>
    <row r="257" spans="1:16" ht="14.25" customHeight="1" x14ac:dyDescent="0.3">
      <c r="A257" s="6">
        <v>44551</v>
      </c>
      <c r="B257" s="7" t="s">
        <v>62</v>
      </c>
      <c r="C257" s="8">
        <v>10</v>
      </c>
      <c r="D257" s="8" t="s">
        <v>18</v>
      </c>
      <c r="E257" s="8" t="s">
        <v>20</v>
      </c>
      <c r="F257" s="9">
        <v>0</v>
      </c>
      <c r="G257" s="8" t="str">
        <f>VLOOKUP('Input Data'!$B257,'Master Data'!$A$2:$F$46,2,0)</f>
        <v>Product26</v>
      </c>
      <c r="H257" s="8" t="str">
        <f>VLOOKUP('Input Data'!$B257,'Master Data'!$A$2:$F$46,3,0)</f>
        <v>Category04</v>
      </c>
      <c r="I257" s="8" t="str">
        <f>VLOOKUP('Input Data'!$B257,'Master Data'!$A$2:$F$46,4,0)</f>
        <v>No.</v>
      </c>
      <c r="J257" s="8">
        <f>VLOOKUP('Input Data'!$B257,'Master Data'!$A$2:$F$46,5,0)</f>
        <v>18</v>
      </c>
      <c r="K257" s="8">
        <f>VLOOKUP('Input Data'!$B257,'Master Data'!$A$2:$F$46,6,0)</f>
        <v>24.66</v>
      </c>
      <c r="L257" s="8">
        <f>'Input Data'!$C257*'Input Data'!$J257</f>
        <v>180</v>
      </c>
      <c r="M257" s="8">
        <f>'Input Data'!$C257*'Input Data'!$K257*(1-'Input Data'!$F257)</f>
        <v>246.6</v>
      </c>
      <c r="N257" s="8">
        <v>21</v>
      </c>
      <c r="O257" s="8" t="str">
        <f>TEXT('Input Data'!$A257,"MMM")</f>
        <v>Dec</v>
      </c>
      <c r="P257" s="8" t="str">
        <f>TEXT('Input Data'!$A257,"YYYY")</f>
        <v>2021</v>
      </c>
    </row>
    <row r="258" spans="1:16" ht="14.25" customHeight="1" x14ac:dyDescent="0.3">
      <c r="A258" s="6">
        <v>44554</v>
      </c>
      <c r="B258" s="7" t="s">
        <v>30</v>
      </c>
      <c r="C258" s="8">
        <v>8</v>
      </c>
      <c r="D258" s="8" t="s">
        <v>17</v>
      </c>
      <c r="E258" s="8" t="s">
        <v>20</v>
      </c>
      <c r="F258" s="9">
        <v>0</v>
      </c>
      <c r="G258" s="8" t="str">
        <f>VLOOKUP('Input Data'!$B258,'Master Data'!$A$2:$F$46,2,0)</f>
        <v>Product42</v>
      </c>
      <c r="H258" s="8" t="str">
        <f>VLOOKUP('Input Data'!$B258,'Master Data'!$A$2:$F$46,3,0)</f>
        <v>Category05</v>
      </c>
      <c r="I258" s="8" t="str">
        <f>VLOOKUP('Input Data'!$B258,'Master Data'!$A$2:$F$46,4,0)</f>
        <v>Ft</v>
      </c>
      <c r="J258" s="8">
        <f>VLOOKUP('Input Data'!$B258,'Master Data'!$A$2:$F$46,5,0)</f>
        <v>120</v>
      </c>
      <c r="K258" s="8">
        <f>VLOOKUP('Input Data'!$B258,'Master Data'!$A$2:$F$46,6,0)</f>
        <v>162</v>
      </c>
      <c r="L258" s="8">
        <f>'Input Data'!$C258*'Input Data'!$J258</f>
        <v>960</v>
      </c>
      <c r="M258" s="8">
        <f>'Input Data'!$C258*'Input Data'!$K258*(1-'Input Data'!$F258)</f>
        <v>1296</v>
      </c>
      <c r="N258" s="8">
        <v>24</v>
      </c>
      <c r="O258" s="8" t="str">
        <f>TEXT('Input Data'!$A258,"MMM")</f>
        <v>Dec</v>
      </c>
      <c r="P258" s="8" t="str">
        <f>TEXT('Input Data'!$A258,"YYYY")</f>
        <v>2021</v>
      </c>
    </row>
    <row r="259" spans="1:16" ht="14.25" customHeight="1" x14ac:dyDescent="0.3">
      <c r="A259" s="6">
        <v>44554</v>
      </c>
      <c r="B259" s="7" t="s">
        <v>63</v>
      </c>
      <c r="C259" s="8">
        <v>8</v>
      </c>
      <c r="D259" s="8" t="s">
        <v>17</v>
      </c>
      <c r="E259" s="8" t="s">
        <v>18</v>
      </c>
      <c r="F259" s="9">
        <v>0</v>
      </c>
      <c r="G259" s="8" t="str">
        <f>VLOOKUP('Input Data'!$B259,'Master Data'!$A$2:$F$46,2,0)</f>
        <v>Product36</v>
      </c>
      <c r="H259" s="8" t="str">
        <f>VLOOKUP('Input Data'!$B259,'Master Data'!$A$2:$F$46,3,0)</f>
        <v>Category04</v>
      </c>
      <c r="I259" s="8" t="str">
        <f>VLOOKUP('Input Data'!$B259,'Master Data'!$A$2:$F$46,4,0)</f>
        <v>Kg</v>
      </c>
      <c r="J259" s="8">
        <f>VLOOKUP('Input Data'!$B259,'Master Data'!$A$2:$F$46,5,0)</f>
        <v>90</v>
      </c>
      <c r="K259" s="8">
        <f>VLOOKUP('Input Data'!$B259,'Master Data'!$A$2:$F$46,6,0)</f>
        <v>96.3</v>
      </c>
      <c r="L259" s="8">
        <f>'Input Data'!$C259*'Input Data'!$J259</f>
        <v>720</v>
      </c>
      <c r="M259" s="8">
        <f>'Input Data'!$C259*'Input Data'!$K259*(1-'Input Data'!$F259)</f>
        <v>770.4</v>
      </c>
      <c r="N259" s="8">
        <v>24</v>
      </c>
      <c r="O259" s="8" t="str">
        <f>TEXT('Input Data'!$A259,"MMM")</f>
        <v>Dec</v>
      </c>
      <c r="P259" s="8" t="str">
        <f>TEXT('Input Data'!$A259,"YYYY")</f>
        <v>2021</v>
      </c>
    </row>
    <row r="260" spans="1:16" ht="14.25" customHeight="1" x14ac:dyDescent="0.3">
      <c r="A260" s="6">
        <v>44556</v>
      </c>
      <c r="B260" s="7" t="s">
        <v>61</v>
      </c>
      <c r="C260" s="8">
        <v>14</v>
      </c>
      <c r="D260" s="8" t="s">
        <v>18</v>
      </c>
      <c r="E260" s="8" t="s">
        <v>20</v>
      </c>
      <c r="F260" s="9">
        <v>0</v>
      </c>
      <c r="G260" s="8" t="str">
        <f>VLOOKUP('Input Data'!$B260,'Master Data'!$A$2:$F$46,2,0)</f>
        <v>Product41</v>
      </c>
      <c r="H260" s="8" t="str">
        <f>VLOOKUP('Input Data'!$B260,'Master Data'!$A$2:$F$46,3,0)</f>
        <v>Category05</v>
      </c>
      <c r="I260" s="8" t="str">
        <f>VLOOKUP('Input Data'!$B260,'Master Data'!$A$2:$F$46,4,0)</f>
        <v>Ft</v>
      </c>
      <c r="J260" s="8">
        <f>VLOOKUP('Input Data'!$B260,'Master Data'!$A$2:$F$46,5,0)</f>
        <v>138</v>
      </c>
      <c r="K260" s="8">
        <f>VLOOKUP('Input Data'!$B260,'Master Data'!$A$2:$F$46,6,0)</f>
        <v>173.88</v>
      </c>
      <c r="L260" s="8">
        <f>'Input Data'!$C260*'Input Data'!$J260</f>
        <v>1932</v>
      </c>
      <c r="M260" s="8">
        <f>'Input Data'!$C260*'Input Data'!$K260*(1-'Input Data'!$F260)</f>
        <v>2434.3199999999997</v>
      </c>
      <c r="N260" s="8">
        <v>26</v>
      </c>
      <c r="O260" s="8" t="str">
        <f>TEXT('Input Data'!$A260,"MMM")</f>
        <v>Dec</v>
      </c>
      <c r="P260" s="8" t="str">
        <f>TEXT('Input Data'!$A260,"YYYY")</f>
        <v>2021</v>
      </c>
    </row>
    <row r="261" spans="1:16" ht="14.25" customHeight="1" x14ac:dyDescent="0.3">
      <c r="A261" s="6">
        <v>44557</v>
      </c>
      <c r="B261" s="7" t="s">
        <v>39</v>
      </c>
      <c r="C261" s="8">
        <v>14</v>
      </c>
      <c r="D261" s="8" t="s">
        <v>22</v>
      </c>
      <c r="E261" s="8" t="s">
        <v>20</v>
      </c>
      <c r="F261" s="9">
        <v>0</v>
      </c>
      <c r="G261" s="8" t="str">
        <f>VLOOKUP('Input Data'!$B261,'Master Data'!$A$2:$F$46,2,0)</f>
        <v>Product29</v>
      </c>
      <c r="H261" s="8" t="str">
        <f>VLOOKUP('Input Data'!$B261,'Master Data'!$A$2:$F$46,3,0)</f>
        <v>Category04</v>
      </c>
      <c r="I261" s="8" t="str">
        <f>VLOOKUP('Input Data'!$B261,'Master Data'!$A$2:$F$46,4,0)</f>
        <v>Lt</v>
      </c>
      <c r="J261" s="8">
        <f>VLOOKUP('Input Data'!$B261,'Master Data'!$A$2:$F$46,5,0)</f>
        <v>47</v>
      </c>
      <c r="K261" s="8">
        <f>VLOOKUP('Input Data'!$B261,'Master Data'!$A$2:$F$46,6,0)</f>
        <v>53.11</v>
      </c>
      <c r="L261" s="8">
        <f>'Input Data'!$C261*'Input Data'!$J261</f>
        <v>658</v>
      </c>
      <c r="M261" s="8">
        <f>'Input Data'!$C261*'Input Data'!$K261*(1-'Input Data'!$F261)</f>
        <v>743.54</v>
      </c>
      <c r="N261" s="8">
        <v>27</v>
      </c>
      <c r="O261" s="8" t="str">
        <f>TEXT('Input Data'!$A261,"MMM")</f>
        <v>Dec</v>
      </c>
      <c r="P261" s="8" t="str">
        <f>TEXT('Input Data'!$A261,"YYYY")</f>
        <v>2021</v>
      </c>
    </row>
    <row r="262" spans="1:16" ht="14.25" customHeight="1" x14ac:dyDescent="0.3">
      <c r="A262" s="6">
        <v>44558</v>
      </c>
      <c r="B262" s="7" t="s">
        <v>39</v>
      </c>
      <c r="C262" s="8">
        <v>6</v>
      </c>
      <c r="D262" s="8" t="s">
        <v>22</v>
      </c>
      <c r="E262" s="8" t="s">
        <v>20</v>
      </c>
      <c r="F262" s="9">
        <v>0</v>
      </c>
      <c r="G262" s="8" t="str">
        <f>VLOOKUP('Input Data'!$B262,'Master Data'!$A$2:$F$46,2,0)</f>
        <v>Product29</v>
      </c>
      <c r="H262" s="8" t="str">
        <f>VLOOKUP('Input Data'!$B262,'Master Data'!$A$2:$F$46,3,0)</f>
        <v>Category04</v>
      </c>
      <c r="I262" s="8" t="str">
        <f>VLOOKUP('Input Data'!$B262,'Master Data'!$A$2:$F$46,4,0)</f>
        <v>Lt</v>
      </c>
      <c r="J262" s="8">
        <f>VLOOKUP('Input Data'!$B262,'Master Data'!$A$2:$F$46,5,0)</f>
        <v>47</v>
      </c>
      <c r="K262" s="8">
        <f>VLOOKUP('Input Data'!$B262,'Master Data'!$A$2:$F$46,6,0)</f>
        <v>53.11</v>
      </c>
      <c r="L262" s="8">
        <f>'Input Data'!$C262*'Input Data'!$J262</f>
        <v>282</v>
      </c>
      <c r="M262" s="8">
        <f>'Input Data'!$C262*'Input Data'!$K262*(1-'Input Data'!$F262)</f>
        <v>318.65999999999997</v>
      </c>
      <c r="N262" s="8">
        <v>28</v>
      </c>
      <c r="O262" s="8" t="str">
        <f>TEXT('Input Data'!$A262,"MMM")</f>
        <v>Dec</v>
      </c>
      <c r="P262" s="8" t="str">
        <f>TEXT('Input Data'!$A262,"YYYY")</f>
        <v>2021</v>
      </c>
    </row>
    <row r="263" spans="1:16" ht="14.25" customHeight="1" x14ac:dyDescent="0.3">
      <c r="A263" s="6">
        <v>44560</v>
      </c>
      <c r="B263" s="7" t="s">
        <v>40</v>
      </c>
      <c r="C263" s="8">
        <v>13</v>
      </c>
      <c r="D263" s="8" t="s">
        <v>18</v>
      </c>
      <c r="E263" s="8" t="s">
        <v>18</v>
      </c>
      <c r="F263" s="9">
        <v>0</v>
      </c>
      <c r="G263" s="8" t="str">
        <f>VLOOKUP('Input Data'!$B263,'Master Data'!$A$2:$F$46,2,0)</f>
        <v>Product10</v>
      </c>
      <c r="H263" s="8" t="str">
        <f>VLOOKUP('Input Data'!$B263,'Master Data'!$A$2:$F$46,3,0)</f>
        <v>Category02</v>
      </c>
      <c r="I263" s="8" t="str">
        <f>VLOOKUP('Input Data'!$B263,'Master Data'!$A$2:$F$46,4,0)</f>
        <v>Ft</v>
      </c>
      <c r="J263" s="8">
        <f>VLOOKUP('Input Data'!$B263,'Master Data'!$A$2:$F$46,5,0)</f>
        <v>148</v>
      </c>
      <c r="K263" s="8">
        <f>VLOOKUP('Input Data'!$B263,'Master Data'!$A$2:$F$46,6,0)</f>
        <v>164.28</v>
      </c>
      <c r="L263" s="8">
        <f>'Input Data'!$C263*'Input Data'!$J263</f>
        <v>1924</v>
      </c>
      <c r="M263" s="8">
        <f>'Input Data'!$C263*'Input Data'!$K263*(1-'Input Data'!$F263)</f>
        <v>2135.64</v>
      </c>
      <c r="N263" s="8">
        <v>30</v>
      </c>
      <c r="O263" s="8" t="str">
        <f>TEXT('Input Data'!$A263,"MMM")</f>
        <v>Dec</v>
      </c>
      <c r="P263" s="8" t="str">
        <f>TEXT('Input Data'!$A263,"YYYY")</f>
        <v>2021</v>
      </c>
    </row>
    <row r="264" spans="1:16" ht="14.25" customHeight="1" x14ac:dyDescent="0.3">
      <c r="A264" s="6">
        <v>44562</v>
      </c>
      <c r="B264" s="7" t="s">
        <v>42</v>
      </c>
      <c r="C264" s="8">
        <v>1</v>
      </c>
      <c r="D264" s="8" t="s">
        <v>17</v>
      </c>
      <c r="E264" s="8" t="s">
        <v>20</v>
      </c>
      <c r="F264" s="9">
        <v>0</v>
      </c>
      <c r="G264" s="8" t="str">
        <f>VLOOKUP('Input Data'!$B264,'Master Data'!$A$2:$F$46,2,0)</f>
        <v>Product22</v>
      </c>
      <c r="H264" s="8" t="str">
        <f>VLOOKUP('Input Data'!$B264,'Master Data'!$A$2:$F$46,3,0)</f>
        <v>Category03</v>
      </c>
      <c r="I264" s="8" t="str">
        <f>VLOOKUP('Input Data'!$B264,'Master Data'!$A$2:$F$46,4,0)</f>
        <v>Ft</v>
      </c>
      <c r="J264" s="8">
        <f>VLOOKUP('Input Data'!$B264,'Master Data'!$A$2:$F$46,5,0)</f>
        <v>121</v>
      </c>
      <c r="K264" s="8">
        <f>VLOOKUP('Input Data'!$B264,'Master Data'!$A$2:$F$46,6,0)</f>
        <v>141.57</v>
      </c>
      <c r="L264" s="8">
        <f>'Input Data'!$C264*'Input Data'!$J264</f>
        <v>121</v>
      </c>
      <c r="M264" s="8">
        <f>'Input Data'!$C264*'Input Data'!$K264*(1-'Input Data'!$F264)</f>
        <v>141.57</v>
      </c>
      <c r="N264" s="8">
        <v>1</v>
      </c>
      <c r="O264" s="8" t="str">
        <f>TEXT('Input Data'!$A264,"MMM")</f>
        <v>Jan</v>
      </c>
      <c r="P264" s="8" t="str">
        <f>TEXT('Input Data'!$A264,"YYYY")</f>
        <v>2022</v>
      </c>
    </row>
    <row r="265" spans="1:16" ht="14.25" customHeight="1" x14ac:dyDescent="0.3">
      <c r="A265" s="6">
        <v>44563</v>
      </c>
      <c r="B265" s="7" t="s">
        <v>40</v>
      </c>
      <c r="C265" s="8">
        <v>7</v>
      </c>
      <c r="D265" s="8" t="s">
        <v>22</v>
      </c>
      <c r="E265" s="8" t="s">
        <v>20</v>
      </c>
      <c r="F265" s="9">
        <v>0</v>
      </c>
      <c r="G265" s="8" t="str">
        <f>VLOOKUP('Input Data'!$B265,'Master Data'!$A$2:$F$46,2,0)</f>
        <v>Product10</v>
      </c>
      <c r="H265" s="8" t="str">
        <f>VLOOKUP('Input Data'!$B265,'Master Data'!$A$2:$F$46,3,0)</f>
        <v>Category02</v>
      </c>
      <c r="I265" s="8" t="str">
        <f>VLOOKUP('Input Data'!$B265,'Master Data'!$A$2:$F$46,4,0)</f>
        <v>Ft</v>
      </c>
      <c r="J265" s="8">
        <f>VLOOKUP('Input Data'!$B265,'Master Data'!$A$2:$F$46,5,0)</f>
        <v>148</v>
      </c>
      <c r="K265" s="8">
        <f>VLOOKUP('Input Data'!$B265,'Master Data'!$A$2:$F$46,6,0)</f>
        <v>164.28</v>
      </c>
      <c r="L265" s="8">
        <f>'Input Data'!$C265*'Input Data'!$J265</f>
        <v>1036</v>
      </c>
      <c r="M265" s="8">
        <f>'Input Data'!$C265*'Input Data'!$K265*(1-'Input Data'!$F265)</f>
        <v>1149.96</v>
      </c>
      <c r="N265" s="8">
        <v>2</v>
      </c>
      <c r="O265" s="8" t="str">
        <f>TEXT('Input Data'!$A265,"MMM")</f>
        <v>Jan</v>
      </c>
      <c r="P265" s="8" t="str">
        <f>TEXT('Input Data'!$A265,"YYYY")</f>
        <v>2022</v>
      </c>
    </row>
    <row r="266" spans="1:16" ht="14.25" customHeight="1" x14ac:dyDescent="0.3">
      <c r="A266" s="6">
        <v>44563</v>
      </c>
      <c r="B266" s="7" t="s">
        <v>47</v>
      </c>
      <c r="C266" s="8">
        <v>2</v>
      </c>
      <c r="D266" s="8" t="s">
        <v>18</v>
      </c>
      <c r="E266" s="8" t="s">
        <v>20</v>
      </c>
      <c r="F266" s="9">
        <v>0</v>
      </c>
      <c r="G266" s="8" t="str">
        <f>VLOOKUP('Input Data'!$B266,'Master Data'!$A$2:$F$46,2,0)</f>
        <v>Product15</v>
      </c>
      <c r="H266" s="8" t="str">
        <f>VLOOKUP('Input Data'!$B266,'Master Data'!$A$2:$F$46,3,0)</f>
        <v>Category02</v>
      </c>
      <c r="I266" s="8" t="str">
        <f>VLOOKUP('Input Data'!$B266,'Master Data'!$A$2:$F$46,4,0)</f>
        <v>No.</v>
      </c>
      <c r="J266" s="8">
        <f>VLOOKUP('Input Data'!$B266,'Master Data'!$A$2:$F$46,5,0)</f>
        <v>12</v>
      </c>
      <c r="K266" s="8">
        <f>VLOOKUP('Input Data'!$B266,'Master Data'!$A$2:$F$46,6,0)</f>
        <v>15.719999999999999</v>
      </c>
      <c r="L266" s="8">
        <f>'Input Data'!$C266*'Input Data'!$J266</f>
        <v>24</v>
      </c>
      <c r="M266" s="8">
        <f>'Input Data'!$C266*'Input Data'!$K266*(1-'Input Data'!$F266)</f>
        <v>31.439999999999998</v>
      </c>
      <c r="N266" s="8">
        <v>2</v>
      </c>
      <c r="O266" s="8" t="str">
        <f>TEXT('Input Data'!$A266,"MMM")</f>
        <v>Jan</v>
      </c>
      <c r="P266" s="8" t="str">
        <f>TEXT('Input Data'!$A266,"YYYY")</f>
        <v>2022</v>
      </c>
    </row>
    <row r="267" spans="1:16" ht="14.25" customHeight="1" x14ac:dyDescent="0.3">
      <c r="A267" s="6">
        <v>44563</v>
      </c>
      <c r="B267" s="7" t="s">
        <v>58</v>
      </c>
      <c r="C267" s="8">
        <v>1</v>
      </c>
      <c r="D267" s="8" t="s">
        <v>22</v>
      </c>
      <c r="E267" s="8" t="s">
        <v>20</v>
      </c>
      <c r="F267" s="9">
        <v>0</v>
      </c>
      <c r="G267" s="8" t="str">
        <f>VLOOKUP('Input Data'!$B267,'Master Data'!$A$2:$F$46,2,0)</f>
        <v>Product33</v>
      </c>
      <c r="H267" s="8" t="str">
        <f>VLOOKUP('Input Data'!$B267,'Master Data'!$A$2:$F$46,3,0)</f>
        <v>Category04</v>
      </c>
      <c r="I267" s="8" t="str">
        <f>VLOOKUP('Input Data'!$B267,'Master Data'!$A$2:$F$46,4,0)</f>
        <v>Kg</v>
      </c>
      <c r="J267" s="8">
        <f>VLOOKUP('Input Data'!$B267,'Master Data'!$A$2:$F$46,5,0)</f>
        <v>95</v>
      </c>
      <c r="K267" s="8">
        <f>VLOOKUP('Input Data'!$B267,'Master Data'!$A$2:$F$46,6,0)</f>
        <v>119.7</v>
      </c>
      <c r="L267" s="8">
        <f>'Input Data'!$C267*'Input Data'!$J267</f>
        <v>95</v>
      </c>
      <c r="M267" s="8">
        <f>'Input Data'!$C267*'Input Data'!$K267*(1-'Input Data'!$F267)</f>
        <v>119.7</v>
      </c>
      <c r="N267" s="8">
        <v>2</v>
      </c>
      <c r="O267" s="8" t="str">
        <f>TEXT('Input Data'!$A267,"MMM")</f>
        <v>Jan</v>
      </c>
      <c r="P267" s="8" t="str">
        <f>TEXT('Input Data'!$A267,"YYYY")</f>
        <v>2022</v>
      </c>
    </row>
    <row r="268" spans="1:16" ht="14.25" customHeight="1" x14ac:dyDescent="0.3">
      <c r="A268" s="6">
        <v>44564</v>
      </c>
      <c r="B268" s="7" t="s">
        <v>43</v>
      </c>
      <c r="C268" s="8">
        <v>9</v>
      </c>
      <c r="D268" s="8" t="s">
        <v>22</v>
      </c>
      <c r="E268" s="8" t="s">
        <v>20</v>
      </c>
      <c r="F268" s="9">
        <v>0</v>
      </c>
      <c r="G268" s="8" t="str">
        <f>VLOOKUP('Input Data'!$B268,'Master Data'!$A$2:$F$46,2,0)</f>
        <v>Product43</v>
      </c>
      <c r="H268" s="8" t="str">
        <f>VLOOKUP('Input Data'!$B268,'Master Data'!$A$2:$F$46,3,0)</f>
        <v>Category05</v>
      </c>
      <c r="I268" s="8" t="str">
        <f>VLOOKUP('Input Data'!$B268,'Master Data'!$A$2:$F$46,4,0)</f>
        <v>Kg</v>
      </c>
      <c r="J268" s="8">
        <f>VLOOKUP('Input Data'!$B268,'Master Data'!$A$2:$F$46,5,0)</f>
        <v>67</v>
      </c>
      <c r="K268" s="8">
        <f>VLOOKUP('Input Data'!$B268,'Master Data'!$A$2:$F$46,6,0)</f>
        <v>83.08</v>
      </c>
      <c r="L268" s="8">
        <f>'Input Data'!$C268*'Input Data'!$J268</f>
        <v>603</v>
      </c>
      <c r="M268" s="8">
        <f>'Input Data'!$C268*'Input Data'!$K268*(1-'Input Data'!$F268)</f>
        <v>747.72</v>
      </c>
      <c r="N268" s="8">
        <v>3</v>
      </c>
      <c r="O268" s="8" t="str">
        <f>TEXT('Input Data'!$A268,"MMM")</f>
        <v>Jan</v>
      </c>
      <c r="P268" s="8" t="str">
        <f>TEXT('Input Data'!$A268,"YYYY")</f>
        <v>2022</v>
      </c>
    </row>
    <row r="269" spans="1:16" ht="14.25" customHeight="1" x14ac:dyDescent="0.3">
      <c r="A269" s="6">
        <v>44565</v>
      </c>
      <c r="B269" s="7" t="s">
        <v>55</v>
      </c>
      <c r="C269" s="8">
        <v>8</v>
      </c>
      <c r="D269" s="8" t="s">
        <v>22</v>
      </c>
      <c r="E269" s="8" t="s">
        <v>18</v>
      </c>
      <c r="F269" s="9">
        <v>0</v>
      </c>
      <c r="G269" s="8" t="str">
        <f>VLOOKUP('Input Data'!$B269,'Master Data'!$A$2:$F$46,2,0)</f>
        <v>Product12</v>
      </c>
      <c r="H269" s="8" t="str">
        <f>VLOOKUP('Input Data'!$B269,'Master Data'!$A$2:$F$46,3,0)</f>
        <v>Category02</v>
      </c>
      <c r="I269" s="8" t="str">
        <f>VLOOKUP('Input Data'!$B269,'Master Data'!$A$2:$F$46,4,0)</f>
        <v>Kg</v>
      </c>
      <c r="J269" s="8">
        <f>VLOOKUP('Input Data'!$B269,'Master Data'!$A$2:$F$46,5,0)</f>
        <v>73</v>
      </c>
      <c r="K269" s="8">
        <f>VLOOKUP('Input Data'!$B269,'Master Data'!$A$2:$F$46,6,0)</f>
        <v>94.17</v>
      </c>
      <c r="L269" s="8">
        <f>'Input Data'!$C269*'Input Data'!$J269</f>
        <v>584</v>
      </c>
      <c r="M269" s="8">
        <f>'Input Data'!$C269*'Input Data'!$K269*(1-'Input Data'!$F269)</f>
        <v>753.36</v>
      </c>
      <c r="N269" s="8">
        <v>4</v>
      </c>
      <c r="O269" s="8" t="str">
        <f>TEXT('Input Data'!$A269,"MMM")</f>
        <v>Jan</v>
      </c>
      <c r="P269" s="8" t="str">
        <f>TEXT('Input Data'!$A269,"YYYY")</f>
        <v>2022</v>
      </c>
    </row>
    <row r="270" spans="1:16" ht="14.25" customHeight="1" x14ac:dyDescent="0.3">
      <c r="A270" s="6">
        <v>44565</v>
      </c>
      <c r="B270" s="7" t="s">
        <v>39</v>
      </c>
      <c r="C270" s="8">
        <v>1</v>
      </c>
      <c r="D270" s="8" t="s">
        <v>18</v>
      </c>
      <c r="E270" s="8" t="s">
        <v>18</v>
      </c>
      <c r="F270" s="9">
        <v>0</v>
      </c>
      <c r="G270" s="8" t="str">
        <f>VLOOKUP('Input Data'!$B270,'Master Data'!$A$2:$F$46,2,0)</f>
        <v>Product29</v>
      </c>
      <c r="H270" s="8" t="str">
        <f>VLOOKUP('Input Data'!$B270,'Master Data'!$A$2:$F$46,3,0)</f>
        <v>Category04</v>
      </c>
      <c r="I270" s="8" t="str">
        <f>VLOOKUP('Input Data'!$B270,'Master Data'!$A$2:$F$46,4,0)</f>
        <v>Lt</v>
      </c>
      <c r="J270" s="8">
        <f>VLOOKUP('Input Data'!$B270,'Master Data'!$A$2:$F$46,5,0)</f>
        <v>47</v>
      </c>
      <c r="K270" s="8">
        <f>VLOOKUP('Input Data'!$B270,'Master Data'!$A$2:$F$46,6,0)</f>
        <v>53.11</v>
      </c>
      <c r="L270" s="8">
        <f>'Input Data'!$C270*'Input Data'!$J270</f>
        <v>47</v>
      </c>
      <c r="M270" s="8">
        <f>'Input Data'!$C270*'Input Data'!$K270*(1-'Input Data'!$F270)</f>
        <v>53.11</v>
      </c>
      <c r="N270" s="8">
        <v>4</v>
      </c>
      <c r="O270" s="8" t="str">
        <f>TEXT('Input Data'!$A270,"MMM")</f>
        <v>Jan</v>
      </c>
      <c r="P270" s="8" t="str">
        <f>TEXT('Input Data'!$A270,"YYYY")</f>
        <v>2022</v>
      </c>
    </row>
    <row r="271" spans="1:16" ht="14.25" customHeight="1" x14ac:dyDescent="0.3">
      <c r="A271" s="6">
        <v>44570</v>
      </c>
      <c r="B271" s="7" t="s">
        <v>38</v>
      </c>
      <c r="C271" s="8">
        <v>12</v>
      </c>
      <c r="D271" s="8" t="s">
        <v>22</v>
      </c>
      <c r="E271" s="8" t="s">
        <v>18</v>
      </c>
      <c r="F271" s="9">
        <v>0</v>
      </c>
      <c r="G271" s="8" t="str">
        <f>VLOOKUP('Input Data'!$B271,'Master Data'!$A$2:$F$46,2,0)</f>
        <v>Product32</v>
      </c>
      <c r="H271" s="8" t="str">
        <f>VLOOKUP('Input Data'!$B271,'Master Data'!$A$2:$F$46,3,0)</f>
        <v>Category04</v>
      </c>
      <c r="I271" s="8" t="str">
        <f>VLOOKUP('Input Data'!$B271,'Master Data'!$A$2:$F$46,4,0)</f>
        <v>Kg</v>
      </c>
      <c r="J271" s="8">
        <f>VLOOKUP('Input Data'!$B271,'Master Data'!$A$2:$F$46,5,0)</f>
        <v>89</v>
      </c>
      <c r="K271" s="8">
        <f>VLOOKUP('Input Data'!$B271,'Master Data'!$A$2:$F$46,6,0)</f>
        <v>117.48</v>
      </c>
      <c r="L271" s="8">
        <f>'Input Data'!$C271*'Input Data'!$J271</f>
        <v>1068</v>
      </c>
      <c r="M271" s="8">
        <f>'Input Data'!$C271*'Input Data'!$K271*(1-'Input Data'!$F271)</f>
        <v>1409.76</v>
      </c>
      <c r="N271" s="8">
        <v>9</v>
      </c>
      <c r="O271" s="8" t="str">
        <f>TEXT('Input Data'!$A271,"MMM")</f>
        <v>Jan</v>
      </c>
      <c r="P271" s="8" t="str">
        <f>TEXT('Input Data'!$A271,"YYYY")</f>
        <v>2022</v>
      </c>
    </row>
    <row r="272" spans="1:16" ht="14.25" customHeight="1" x14ac:dyDescent="0.3">
      <c r="A272" s="6">
        <v>44571</v>
      </c>
      <c r="B272" s="7" t="s">
        <v>33</v>
      </c>
      <c r="C272" s="8">
        <v>14</v>
      </c>
      <c r="D272" s="8" t="s">
        <v>18</v>
      </c>
      <c r="E272" s="8" t="s">
        <v>18</v>
      </c>
      <c r="F272" s="9">
        <v>0</v>
      </c>
      <c r="G272" s="8" t="str">
        <f>VLOOKUP('Input Data'!$B272,'Master Data'!$A$2:$F$46,2,0)</f>
        <v>Product34</v>
      </c>
      <c r="H272" s="8" t="str">
        <f>VLOOKUP('Input Data'!$B272,'Master Data'!$A$2:$F$46,3,0)</f>
        <v>Category04</v>
      </c>
      <c r="I272" s="8" t="str">
        <f>VLOOKUP('Input Data'!$B272,'Master Data'!$A$2:$F$46,4,0)</f>
        <v>Lt</v>
      </c>
      <c r="J272" s="8">
        <f>VLOOKUP('Input Data'!$B272,'Master Data'!$A$2:$F$46,5,0)</f>
        <v>55</v>
      </c>
      <c r="K272" s="8">
        <f>VLOOKUP('Input Data'!$B272,'Master Data'!$A$2:$F$46,6,0)</f>
        <v>58.3</v>
      </c>
      <c r="L272" s="8">
        <f>'Input Data'!$C272*'Input Data'!$J272</f>
        <v>770</v>
      </c>
      <c r="M272" s="8">
        <f>'Input Data'!$C272*'Input Data'!$K272*(1-'Input Data'!$F272)</f>
        <v>816.19999999999993</v>
      </c>
      <c r="N272" s="8">
        <v>10</v>
      </c>
      <c r="O272" s="8" t="str">
        <f>TEXT('Input Data'!$A272,"MMM")</f>
        <v>Jan</v>
      </c>
      <c r="P272" s="8" t="str">
        <f>TEXT('Input Data'!$A272,"YYYY")</f>
        <v>2022</v>
      </c>
    </row>
    <row r="273" spans="1:16" ht="14.25" customHeight="1" x14ac:dyDescent="0.3">
      <c r="A273" s="6">
        <v>44572</v>
      </c>
      <c r="B273" s="7" t="s">
        <v>38</v>
      </c>
      <c r="C273" s="8">
        <v>2</v>
      </c>
      <c r="D273" s="8" t="s">
        <v>22</v>
      </c>
      <c r="E273" s="8" t="s">
        <v>18</v>
      </c>
      <c r="F273" s="9">
        <v>0</v>
      </c>
      <c r="G273" s="8" t="str">
        <f>VLOOKUP('Input Data'!$B273,'Master Data'!$A$2:$F$46,2,0)</f>
        <v>Product32</v>
      </c>
      <c r="H273" s="8" t="str">
        <f>VLOOKUP('Input Data'!$B273,'Master Data'!$A$2:$F$46,3,0)</f>
        <v>Category04</v>
      </c>
      <c r="I273" s="8" t="str">
        <f>VLOOKUP('Input Data'!$B273,'Master Data'!$A$2:$F$46,4,0)</f>
        <v>Kg</v>
      </c>
      <c r="J273" s="8">
        <f>VLOOKUP('Input Data'!$B273,'Master Data'!$A$2:$F$46,5,0)</f>
        <v>89</v>
      </c>
      <c r="K273" s="8">
        <f>VLOOKUP('Input Data'!$B273,'Master Data'!$A$2:$F$46,6,0)</f>
        <v>117.48</v>
      </c>
      <c r="L273" s="8">
        <f>'Input Data'!$C273*'Input Data'!$J273</f>
        <v>178</v>
      </c>
      <c r="M273" s="8">
        <f>'Input Data'!$C273*'Input Data'!$K273*(1-'Input Data'!$F273)</f>
        <v>234.96</v>
      </c>
      <c r="N273" s="8">
        <v>11</v>
      </c>
      <c r="O273" s="8" t="str">
        <f>TEXT('Input Data'!$A273,"MMM")</f>
        <v>Jan</v>
      </c>
      <c r="P273" s="8" t="str">
        <f>TEXT('Input Data'!$A273,"YYYY")</f>
        <v>2022</v>
      </c>
    </row>
    <row r="274" spans="1:16" ht="14.25" customHeight="1" x14ac:dyDescent="0.3">
      <c r="A274" s="6">
        <v>44574</v>
      </c>
      <c r="B274" s="7" t="s">
        <v>60</v>
      </c>
      <c r="C274" s="8">
        <v>6</v>
      </c>
      <c r="D274" s="8" t="s">
        <v>18</v>
      </c>
      <c r="E274" s="8" t="s">
        <v>18</v>
      </c>
      <c r="F274" s="9">
        <v>0</v>
      </c>
      <c r="G274" s="8" t="str">
        <f>VLOOKUP('Input Data'!$B274,'Master Data'!$A$2:$F$46,2,0)</f>
        <v>Product19</v>
      </c>
      <c r="H274" s="8" t="str">
        <f>VLOOKUP('Input Data'!$B274,'Master Data'!$A$2:$F$46,3,0)</f>
        <v>Category02</v>
      </c>
      <c r="I274" s="8" t="str">
        <f>VLOOKUP('Input Data'!$B274,'Master Data'!$A$2:$F$46,4,0)</f>
        <v>Ft</v>
      </c>
      <c r="J274" s="8">
        <f>VLOOKUP('Input Data'!$B274,'Master Data'!$A$2:$F$46,5,0)</f>
        <v>150</v>
      </c>
      <c r="K274" s="8">
        <f>VLOOKUP('Input Data'!$B274,'Master Data'!$A$2:$F$46,6,0)</f>
        <v>210</v>
      </c>
      <c r="L274" s="8">
        <f>'Input Data'!$C274*'Input Data'!$J274</f>
        <v>900</v>
      </c>
      <c r="M274" s="8">
        <f>'Input Data'!$C274*'Input Data'!$K274*(1-'Input Data'!$F274)</f>
        <v>1260</v>
      </c>
      <c r="N274" s="8">
        <v>13</v>
      </c>
      <c r="O274" s="8" t="str">
        <f>TEXT('Input Data'!$A274,"MMM")</f>
        <v>Jan</v>
      </c>
      <c r="P274" s="8" t="str">
        <f>TEXT('Input Data'!$A274,"YYYY")</f>
        <v>2022</v>
      </c>
    </row>
    <row r="275" spans="1:16" ht="14.25" customHeight="1" x14ac:dyDescent="0.3">
      <c r="A275" s="6">
        <v>44575</v>
      </c>
      <c r="B275" s="7" t="s">
        <v>51</v>
      </c>
      <c r="C275" s="8">
        <v>14</v>
      </c>
      <c r="D275" s="8" t="s">
        <v>22</v>
      </c>
      <c r="E275" s="8" t="s">
        <v>18</v>
      </c>
      <c r="F275" s="9">
        <v>0</v>
      </c>
      <c r="G275" s="8" t="str">
        <f>VLOOKUP('Input Data'!$B275,'Master Data'!$A$2:$F$46,2,0)</f>
        <v>Product11</v>
      </c>
      <c r="H275" s="8" t="str">
        <f>VLOOKUP('Input Data'!$B275,'Master Data'!$A$2:$F$46,3,0)</f>
        <v>Category02</v>
      </c>
      <c r="I275" s="8" t="str">
        <f>VLOOKUP('Input Data'!$B275,'Master Data'!$A$2:$F$46,4,0)</f>
        <v>Lt</v>
      </c>
      <c r="J275" s="8">
        <f>VLOOKUP('Input Data'!$B275,'Master Data'!$A$2:$F$46,5,0)</f>
        <v>44</v>
      </c>
      <c r="K275" s="8">
        <f>VLOOKUP('Input Data'!$B275,'Master Data'!$A$2:$F$46,6,0)</f>
        <v>48.4</v>
      </c>
      <c r="L275" s="8">
        <f>'Input Data'!$C275*'Input Data'!$J275</f>
        <v>616</v>
      </c>
      <c r="M275" s="8">
        <f>'Input Data'!$C275*'Input Data'!$K275*(1-'Input Data'!$F275)</f>
        <v>677.6</v>
      </c>
      <c r="N275" s="8">
        <v>14</v>
      </c>
      <c r="O275" s="8" t="str">
        <f>TEXT('Input Data'!$A275,"MMM")</f>
        <v>Jan</v>
      </c>
      <c r="P275" s="8" t="str">
        <f>TEXT('Input Data'!$A275,"YYYY")</f>
        <v>2022</v>
      </c>
    </row>
    <row r="276" spans="1:16" ht="14.25" customHeight="1" x14ac:dyDescent="0.3">
      <c r="A276" s="6">
        <v>44576</v>
      </c>
      <c r="B276" s="7" t="s">
        <v>42</v>
      </c>
      <c r="C276" s="8">
        <v>10</v>
      </c>
      <c r="D276" s="8" t="s">
        <v>22</v>
      </c>
      <c r="E276" s="8" t="s">
        <v>20</v>
      </c>
      <c r="F276" s="9">
        <v>0</v>
      </c>
      <c r="G276" s="8" t="str">
        <f>VLOOKUP('Input Data'!$B276,'Master Data'!$A$2:$F$46,2,0)</f>
        <v>Product22</v>
      </c>
      <c r="H276" s="8" t="str">
        <f>VLOOKUP('Input Data'!$B276,'Master Data'!$A$2:$F$46,3,0)</f>
        <v>Category03</v>
      </c>
      <c r="I276" s="8" t="str">
        <f>VLOOKUP('Input Data'!$B276,'Master Data'!$A$2:$F$46,4,0)</f>
        <v>Ft</v>
      </c>
      <c r="J276" s="8">
        <f>VLOOKUP('Input Data'!$B276,'Master Data'!$A$2:$F$46,5,0)</f>
        <v>121</v>
      </c>
      <c r="K276" s="8">
        <f>VLOOKUP('Input Data'!$B276,'Master Data'!$A$2:$F$46,6,0)</f>
        <v>141.57</v>
      </c>
      <c r="L276" s="8">
        <f>'Input Data'!$C276*'Input Data'!$J276</f>
        <v>1210</v>
      </c>
      <c r="M276" s="8">
        <f>'Input Data'!$C276*'Input Data'!$K276*(1-'Input Data'!$F276)</f>
        <v>1415.6999999999998</v>
      </c>
      <c r="N276" s="8">
        <v>15</v>
      </c>
      <c r="O276" s="8" t="str">
        <f>TEXT('Input Data'!$A276,"MMM")</f>
        <v>Jan</v>
      </c>
      <c r="P276" s="8" t="str">
        <f>TEXT('Input Data'!$A276,"YYYY")</f>
        <v>2022</v>
      </c>
    </row>
    <row r="277" spans="1:16" ht="14.25" customHeight="1" x14ac:dyDescent="0.3">
      <c r="A277" s="6">
        <v>44577</v>
      </c>
      <c r="B277" s="7" t="s">
        <v>29</v>
      </c>
      <c r="C277" s="8">
        <v>11</v>
      </c>
      <c r="D277" s="8" t="s">
        <v>18</v>
      </c>
      <c r="E277" s="8" t="s">
        <v>20</v>
      </c>
      <c r="F277" s="9">
        <v>0</v>
      </c>
      <c r="G277" s="8" t="str">
        <f>VLOOKUP('Input Data'!$B277,'Master Data'!$A$2:$F$46,2,0)</f>
        <v>Product14</v>
      </c>
      <c r="H277" s="8" t="str">
        <f>VLOOKUP('Input Data'!$B277,'Master Data'!$A$2:$F$46,3,0)</f>
        <v>Category02</v>
      </c>
      <c r="I277" s="8" t="str">
        <f>VLOOKUP('Input Data'!$B277,'Master Data'!$A$2:$F$46,4,0)</f>
        <v>Kg</v>
      </c>
      <c r="J277" s="8">
        <f>VLOOKUP('Input Data'!$B277,'Master Data'!$A$2:$F$46,5,0)</f>
        <v>112</v>
      </c>
      <c r="K277" s="8">
        <f>VLOOKUP('Input Data'!$B277,'Master Data'!$A$2:$F$46,6,0)</f>
        <v>146.72</v>
      </c>
      <c r="L277" s="8">
        <f>'Input Data'!$C277*'Input Data'!$J277</f>
        <v>1232</v>
      </c>
      <c r="M277" s="8">
        <f>'Input Data'!$C277*'Input Data'!$K277*(1-'Input Data'!$F277)</f>
        <v>1613.92</v>
      </c>
      <c r="N277" s="8">
        <v>16</v>
      </c>
      <c r="O277" s="8" t="str">
        <f>TEXT('Input Data'!$A277,"MMM")</f>
        <v>Jan</v>
      </c>
      <c r="P277" s="8" t="str">
        <f>TEXT('Input Data'!$A277,"YYYY")</f>
        <v>2022</v>
      </c>
    </row>
    <row r="278" spans="1:16" ht="14.25" customHeight="1" x14ac:dyDescent="0.3">
      <c r="A278" s="6">
        <v>44578</v>
      </c>
      <c r="B278" s="7" t="s">
        <v>37</v>
      </c>
      <c r="C278" s="8">
        <v>4</v>
      </c>
      <c r="D278" s="8" t="s">
        <v>18</v>
      </c>
      <c r="E278" s="8" t="s">
        <v>18</v>
      </c>
      <c r="F278" s="9">
        <v>0</v>
      </c>
      <c r="G278" s="8" t="str">
        <f>VLOOKUP('Input Data'!$B278,'Master Data'!$A$2:$F$46,2,0)</f>
        <v>Product40</v>
      </c>
      <c r="H278" s="8" t="str">
        <f>VLOOKUP('Input Data'!$B278,'Master Data'!$A$2:$F$46,3,0)</f>
        <v>Category05</v>
      </c>
      <c r="I278" s="8" t="str">
        <f>VLOOKUP('Input Data'!$B278,'Master Data'!$A$2:$F$46,4,0)</f>
        <v>Kg</v>
      </c>
      <c r="J278" s="8">
        <f>VLOOKUP('Input Data'!$B278,'Master Data'!$A$2:$F$46,5,0)</f>
        <v>90</v>
      </c>
      <c r="K278" s="8">
        <f>VLOOKUP('Input Data'!$B278,'Master Data'!$A$2:$F$46,6,0)</f>
        <v>115.2</v>
      </c>
      <c r="L278" s="8">
        <f>'Input Data'!$C278*'Input Data'!$J278</f>
        <v>360</v>
      </c>
      <c r="M278" s="8">
        <f>'Input Data'!$C278*'Input Data'!$K278*(1-'Input Data'!$F278)</f>
        <v>460.8</v>
      </c>
      <c r="N278" s="8">
        <v>17</v>
      </c>
      <c r="O278" s="8" t="str">
        <f>TEXT('Input Data'!$A278,"MMM")</f>
        <v>Jan</v>
      </c>
      <c r="P278" s="8" t="str">
        <f>TEXT('Input Data'!$A278,"YYYY")</f>
        <v>2022</v>
      </c>
    </row>
    <row r="279" spans="1:16" ht="14.25" customHeight="1" x14ac:dyDescent="0.3">
      <c r="A279" s="6">
        <v>44579</v>
      </c>
      <c r="B279" s="7" t="s">
        <v>45</v>
      </c>
      <c r="C279" s="8">
        <v>9</v>
      </c>
      <c r="D279" s="8" t="s">
        <v>17</v>
      </c>
      <c r="E279" s="8" t="s">
        <v>20</v>
      </c>
      <c r="F279" s="9">
        <v>0</v>
      </c>
      <c r="G279" s="8" t="str">
        <f>VLOOKUP('Input Data'!$B279,'Master Data'!$A$2:$F$46,2,0)</f>
        <v>Product08</v>
      </c>
      <c r="H279" s="8" t="str">
        <f>VLOOKUP('Input Data'!$B279,'Master Data'!$A$2:$F$46,3,0)</f>
        <v>Category01</v>
      </c>
      <c r="I279" s="8" t="str">
        <f>VLOOKUP('Input Data'!$B279,'Master Data'!$A$2:$F$46,4,0)</f>
        <v>Kg</v>
      </c>
      <c r="J279" s="8">
        <f>VLOOKUP('Input Data'!$B279,'Master Data'!$A$2:$F$46,5,0)</f>
        <v>83</v>
      </c>
      <c r="K279" s="8">
        <f>VLOOKUP('Input Data'!$B279,'Master Data'!$A$2:$F$46,6,0)</f>
        <v>94.62</v>
      </c>
      <c r="L279" s="8">
        <f>'Input Data'!$C279*'Input Data'!$J279</f>
        <v>747</v>
      </c>
      <c r="M279" s="8">
        <f>'Input Data'!$C279*'Input Data'!$K279*(1-'Input Data'!$F279)</f>
        <v>851.58</v>
      </c>
      <c r="N279" s="8">
        <v>18</v>
      </c>
      <c r="O279" s="8" t="str">
        <f>TEXT('Input Data'!$A279,"MMM")</f>
        <v>Jan</v>
      </c>
      <c r="P279" s="8" t="str">
        <f>TEXT('Input Data'!$A279,"YYYY")</f>
        <v>2022</v>
      </c>
    </row>
    <row r="280" spans="1:16" ht="14.25" customHeight="1" x14ac:dyDescent="0.3">
      <c r="A280" s="6">
        <v>44581</v>
      </c>
      <c r="B280" s="7" t="s">
        <v>52</v>
      </c>
      <c r="C280" s="8">
        <v>2</v>
      </c>
      <c r="D280" s="8" t="s">
        <v>22</v>
      </c>
      <c r="E280" s="8" t="s">
        <v>20</v>
      </c>
      <c r="F280" s="9">
        <v>0</v>
      </c>
      <c r="G280" s="8" t="str">
        <f>VLOOKUP('Input Data'!$B280,'Master Data'!$A$2:$F$46,2,0)</f>
        <v>Product21</v>
      </c>
      <c r="H280" s="8" t="str">
        <f>VLOOKUP('Input Data'!$B280,'Master Data'!$A$2:$F$46,3,0)</f>
        <v>Category03</v>
      </c>
      <c r="I280" s="8" t="str">
        <f>VLOOKUP('Input Data'!$B280,'Master Data'!$A$2:$F$46,4,0)</f>
        <v>Ft</v>
      </c>
      <c r="J280" s="8">
        <f>VLOOKUP('Input Data'!$B280,'Master Data'!$A$2:$F$46,5,0)</f>
        <v>126</v>
      </c>
      <c r="K280" s="8">
        <f>VLOOKUP('Input Data'!$B280,'Master Data'!$A$2:$F$46,6,0)</f>
        <v>162.54</v>
      </c>
      <c r="L280" s="8">
        <f>'Input Data'!$C280*'Input Data'!$J280</f>
        <v>252</v>
      </c>
      <c r="M280" s="8">
        <f>'Input Data'!$C280*'Input Data'!$K280*(1-'Input Data'!$F280)</f>
        <v>325.08</v>
      </c>
      <c r="N280" s="8">
        <v>20</v>
      </c>
      <c r="O280" s="8" t="str">
        <f>TEXT('Input Data'!$A280,"MMM")</f>
        <v>Jan</v>
      </c>
      <c r="P280" s="8" t="str">
        <f>TEXT('Input Data'!$A280,"YYYY")</f>
        <v>2022</v>
      </c>
    </row>
    <row r="281" spans="1:16" ht="14.25" customHeight="1" x14ac:dyDescent="0.3">
      <c r="A281" s="6">
        <v>44581</v>
      </c>
      <c r="B281" s="7" t="s">
        <v>29</v>
      </c>
      <c r="C281" s="8">
        <v>7</v>
      </c>
      <c r="D281" s="8" t="s">
        <v>18</v>
      </c>
      <c r="E281" s="8" t="s">
        <v>18</v>
      </c>
      <c r="F281" s="9">
        <v>0</v>
      </c>
      <c r="G281" s="8" t="str">
        <f>VLOOKUP('Input Data'!$B281,'Master Data'!$A$2:$F$46,2,0)</f>
        <v>Product14</v>
      </c>
      <c r="H281" s="8" t="str">
        <f>VLOOKUP('Input Data'!$B281,'Master Data'!$A$2:$F$46,3,0)</f>
        <v>Category02</v>
      </c>
      <c r="I281" s="8" t="str">
        <f>VLOOKUP('Input Data'!$B281,'Master Data'!$A$2:$F$46,4,0)</f>
        <v>Kg</v>
      </c>
      <c r="J281" s="8">
        <f>VLOOKUP('Input Data'!$B281,'Master Data'!$A$2:$F$46,5,0)</f>
        <v>112</v>
      </c>
      <c r="K281" s="8">
        <f>VLOOKUP('Input Data'!$B281,'Master Data'!$A$2:$F$46,6,0)</f>
        <v>146.72</v>
      </c>
      <c r="L281" s="8">
        <f>'Input Data'!$C281*'Input Data'!$J281</f>
        <v>784</v>
      </c>
      <c r="M281" s="8">
        <f>'Input Data'!$C281*'Input Data'!$K281*(1-'Input Data'!$F281)</f>
        <v>1027.04</v>
      </c>
      <c r="N281" s="8">
        <v>20</v>
      </c>
      <c r="O281" s="8" t="str">
        <f>TEXT('Input Data'!$A281,"MMM")</f>
        <v>Jan</v>
      </c>
      <c r="P281" s="8" t="str">
        <f>TEXT('Input Data'!$A281,"YYYY")</f>
        <v>2022</v>
      </c>
    </row>
    <row r="282" spans="1:16" ht="14.25" customHeight="1" x14ac:dyDescent="0.3">
      <c r="A282" s="6">
        <v>44583</v>
      </c>
      <c r="B282" s="7" t="s">
        <v>36</v>
      </c>
      <c r="C282" s="8">
        <v>6</v>
      </c>
      <c r="D282" s="8" t="s">
        <v>18</v>
      </c>
      <c r="E282" s="8" t="s">
        <v>20</v>
      </c>
      <c r="F282" s="9">
        <v>0</v>
      </c>
      <c r="G282" s="8" t="str">
        <f>VLOOKUP('Input Data'!$B282,'Master Data'!$A$2:$F$46,2,0)</f>
        <v>Product01</v>
      </c>
      <c r="H282" s="8" t="str">
        <f>VLOOKUP('Input Data'!$B282,'Master Data'!$A$2:$F$46,3,0)</f>
        <v>Category01</v>
      </c>
      <c r="I282" s="8" t="str">
        <f>VLOOKUP('Input Data'!$B282,'Master Data'!$A$2:$F$46,4,0)</f>
        <v>Kg</v>
      </c>
      <c r="J282" s="8">
        <f>VLOOKUP('Input Data'!$B282,'Master Data'!$A$2:$F$46,5,0)</f>
        <v>98</v>
      </c>
      <c r="K282" s="8">
        <f>VLOOKUP('Input Data'!$B282,'Master Data'!$A$2:$F$46,6,0)</f>
        <v>103.88</v>
      </c>
      <c r="L282" s="8">
        <f>'Input Data'!$C282*'Input Data'!$J282</f>
        <v>588</v>
      </c>
      <c r="M282" s="8">
        <f>'Input Data'!$C282*'Input Data'!$K282*(1-'Input Data'!$F282)</f>
        <v>623.28</v>
      </c>
      <c r="N282" s="8">
        <v>22</v>
      </c>
      <c r="O282" s="8" t="str">
        <f>TEXT('Input Data'!$A282,"MMM")</f>
        <v>Jan</v>
      </c>
      <c r="P282" s="8" t="str">
        <f>TEXT('Input Data'!$A282,"YYYY")</f>
        <v>2022</v>
      </c>
    </row>
    <row r="283" spans="1:16" ht="14.25" customHeight="1" x14ac:dyDescent="0.3">
      <c r="A283" s="6">
        <v>44584</v>
      </c>
      <c r="B283" s="7" t="s">
        <v>49</v>
      </c>
      <c r="C283" s="8">
        <v>5</v>
      </c>
      <c r="D283" s="8" t="s">
        <v>17</v>
      </c>
      <c r="E283" s="8" t="s">
        <v>20</v>
      </c>
      <c r="F283" s="9">
        <v>0</v>
      </c>
      <c r="G283" s="8" t="str">
        <f>VLOOKUP('Input Data'!$B283,'Master Data'!$A$2:$F$46,2,0)</f>
        <v>Product02</v>
      </c>
      <c r="H283" s="8" t="str">
        <f>VLOOKUP('Input Data'!$B283,'Master Data'!$A$2:$F$46,3,0)</f>
        <v>Category01</v>
      </c>
      <c r="I283" s="8" t="str">
        <f>VLOOKUP('Input Data'!$B283,'Master Data'!$A$2:$F$46,4,0)</f>
        <v>Kg</v>
      </c>
      <c r="J283" s="8">
        <f>VLOOKUP('Input Data'!$B283,'Master Data'!$A$2:$F$46,5,0)</f>
        <v>105</v>
      </c>
      <c r="K283" s="8">
        <f>VLOOKUP('Input Data'!$B283,'Master Data'!$A$2:$F$46,6,0)</f>
        <v>142.80000000000001</v>
      </c>
      <c r="L283" s="8">
        <f>'Input Data'!$C283*'Input Data'!$J283</f>
        <v>525</v>
      </c>
      <c r="M283" s="8">
        <f>'Input Data'!$C283*'Input Data'!$K283*(1-'Input Data'!$F283)</f>
        <v>714</v>
      </c>
      <c r="N283" s="8">
        <v>23</v>
      </c>
      <c r="O283" s="8" t="str">
        <f>TEXT('Input Data'!$A283,"MMM")</f>
        <v>Jan</v>
      </c>
      <c r="P283" s="8" t="str">
        <f>TEXT('Input Data'!$A283,"YYYY")</f>
        <v>2022</v>
      </c>
    </row>
    <row r="284" spans="1:16" ht="14.25" customHeight="1" x14ac:dyDescent="0.3">
      <c r="A284" s="6">
        <v>44584</v>
      </c>
      <c r="B284" s="7" t="s">
        <v>30</v>
      </c>
      <c r="C284" s="8">
        <v>8</v>
      </c>
      <c r="D284" s="8" t="s">
        <v>22</v>
      </c>
      <c r="E284" s="8" t="s">
        <v>18</v>
      </c>
      <c r="F284" s="9">
        <v>0</v>
      </c>
      <c r="G284" s="8" t="str">
        <f>VLOOKUP('Input Data'!$B284,'Master Data'!$A$2:$F$46,2,0)</f>
        <v>Product42</v>
      </c>
      <c r="H284" s="8" t="str">
        <f>VLOOKUP('Input Data'!$B284,'Master Data'!$A$2:$F$46,3,0)</f>
        <v>Category05</v>
      </c>
      <c r="I284" s="8" t="str">
        <f>VLOOKUP('Input Data'!$B284,'Master Data'!$A$2:$F$46,4,0)</f>
        <v>Ft</v>
      </c>
      <c r="J284" s="8">
        <f>VLOOKUP('Input Data'!$B284,'Master Data'!$A$2:$F$46,5,0)</f>
        <v>120</v>
      </c>
      <c r="K284" s="8">
        <f>VLOOKUP('Input Data'!$B284,'Master Data'!$A$2:$F$46,6,0)</f>
        <v>162</v>
      </c>
      <c r="L284" s="8">
        <f>'Input Data'!$C284*'Input Data'!$J284</f>
        <v>960</v>
      </c>
      <c r="M284" s="8">
        <f>'Input Data'!$C284*'Input Data'!$K284*(1-'Input Data'!$F284)</f>
        <v>1296</v>
      </c>
      <c r="N284" s="8">
        <v>23</v>
      </c>
      <c r="O284" s="8" t="str">
        <f>TEXT('Input Data'!$A284,"MMM")</f>
        <v>Jan</v>
      </c>
      <c r="P284" s="8" t="str">
        <f>TEXT('Input Data'!$A284,"YYYY")</f>
        <v>2022</v>
      </c>
    </row>
    <row r="285" spans="1:16" ht="14.25" customHeight="1" x14ac:dyDescent="0.3">
      <c r="A285" s="6">
        <v>44585</v>
      </c>
      <c r="B285" s="7" t="s">
        <v>48</v>
      </c>
      <c r="C285" s="8">
        <v>15</v>
      </c>
      <c r="D285" s="8" t="s">
        <v>18</v>
      </c>
      <c r="E285" s="8" t="s">
        <v>18</v>
      </c>
      <c r="F285" s="9">
        <v>0</v>
      </c>
      <c r="G285" s="8" t="str">
        <f>VLOOKUP('Input Data'!$B285,'Master Data'!$A$2:$F$46,2,0)</f>
        <v>Product30</v>
      </c>
      <c r="H285" s="8" t="str">
        <f>VLOOKUP('Input Data'!$B285,'Master Data'!$A$2:$F$46,3,0)</f>
        <v>Category04</v>
      </c>
      <c r="I285" s="8" t="str">
        <f>VLOOKUP('Input Data'!$B285,'Master Data'!$A$2:$F$46,4,0)</f>
        <v>Ft</v>
      </c>
      <c r="J285" s="8">
        <f>VLOOKUP('Input Data'!$B285,'Master Data'!$A$2:$F$46,5,0)</f>
        <v>148</v>
      </c>
      <c r="K285" s="8">
        <f>VLOOKUP('Input Data'!$B285,'Master Data'!$A$2:$F$46,6,0)</f>
        <v>201.28</v>
      </c>
      <c r="L285" s="8">
        <f>'Input Data'!$C285*'Input Data'!$J285</f>
        <v>2220</v>
      </c>
      <c r="M285" s="8">
        <f>'Input Data'!$C285*'Input Data'!$K285*(1-'Input Data'!$F285)</f>
        <v>3019.2</v>
      </c>
      <c r="N285" s="8">
        <v>24</v>
      </c>
      <c r="O285" s="8" t="str">
        <f>TEXT('Input Data'!$A285,"MMM")</f>
        <v>Jan</v>
      </c>
      <c r="P285" s="8" t="str">
        <f>TEXT('Input Data'!$A285,"YYYY")</f>
        <v>2022</v>
      </c>
    </row>
    <row r="286" spans="1:16" ht="14.25" customHeight="1" x14ac:dyDescent="0.3">
      <c r="A286" s="6">
        <v>44586</v>
      </c>
      <c r="B286" s="7" t="s">
        <v>59</v>
      </c>
      <c r="C286" s="8">
        <v>14</v>
      </c>
      <c r="D286" s="8" t="s">
        <v>22</v>
      </c>
      <c r="E286" s="8" t="s">
        <v>20</v>
      </c>
      <c r="F286" s="9">
        <v>0</v>
      </c>
      <c r="G286" s="8" t="str">
        <f>VLOOKUP('Input Data'!$B286,'Master Data'!$A$2:$F$46,2,0)</f>
        <v>Product17</v>
      </c>
      <c r="H286" s="8" t="str">
        <f>VLOOKUP('Input Data'!$B286,'Master Data'!$A$2:$F$46,3,0)</f>
        <v>Category02</v>
      </c>
      <c r="I286" s="8" t="str">
        <f>VLOOKUP('Input Data'!$B286,'Master Data'!$A$2:$F$46,4,0)</f>
        <v>Ft</v>
      </c>
      <c r="J286" s="8">
        <f>VLOOKUP('Input Data'!$B286,'Master Data'!$A$2:$F$46,5,0)</f>
        <v>134</v>
      </c>
      <c r="K286" s="8">
        <f>VLOOKUP('Input Data'!$B286,'Master Data'!$A$2:$F$46,6,0)</f>
        <v>156.78</v>
      </c>
      <c r="L286" s="8">
        <f>'Input Data'!$C286*'Input Data'!$J286</f>
        <v>1876</v>
      </c>
      <c r="M286" s="8">
        <f>'Input Data'!$C286*'Input Data'!$K286*(1-'Input Data'!$F286)</f>
        <v>2194.92</v>
      </c>
      <c r="N286" s="8">
        <v>25</v>
      </c>
      <c r="O286" s="8" t="str">
        <f>TEXT('Input Data'!$A286,"MMM")</f>
        <v>Jan</v>
      </c>
      <c r="P286" s="8" t="str">
        <f>TEXT('Input Data'!$A286,"YYYY")</f>
        <v>2022</v>
      </c>
    </row>
    <row r="287" spans="1:16" ht="14.25" customHeight="1" x14ac:dyDescent="0.3">
      <c r="A287" s="6">
        <v>44589</v>
      </c>
      <c r="B287" s="7" t="s">
        <v>41</v>
      </c>
      <c r="C287" s="8">
        <v>11</v>
      </c>
      <c r="D287" s="8" t="s">
        <v>22</v>
      </c>
      <c r="E287" s="8" t="s">
        <v>18</v>
      </c>
      <c r="F287" s="9">
        <v>0</v>
      </c>
      <c r="G287" s="8" t="str">
        <f>VLOOKUP('Input Data'!$B287,'Master Data'!$A$2:$F$46,2,0)</f>
        <v>Product16</v>
      </c>
      <c r="H287" s="8" t="str">
        <f>VLOOKUP('Input Data'!$B287,'Master Data'!$A$2:$F$46,3,0)</f>
        <v>Category02</v>
      </c>
      <c r="I287" s="8" t="str">
        <f>VLOOKUP('Input Data'!$B287,'Master Data'!$A$2:$F$46,4,0)</f>
        <v>No.</v>
      </c>
      <c r="J287" s="8">
        <f>VLOOKUP('Input Data'!$B287,'Master Data'!$A$2:$F$46,5,0)</f>
        <v>13</v>
      </c>
      <c r="K287" s="8">
        <f>VLOOKUP('Input Data'!$B287,'Master Data'!$A$2:$F$46,6,0)</f>
        <v>16.64</v>
      </c>
      <c r="L287" s="8">
        <f>'Input Data'!$C287*'Input Data'!$J287</f>
        <v>143</v>
      </c>
      <c r="M287" s="8">
        <f>'Input Data'!$C287*'Input Data'!$K287*(1-'Input Data'!$F287)</f>
        <v>183.04000000000002</v>
      </c>
      <c r="N287" s="8">
        <v>28</v>
      </c>
      <c r="O287" s="8" t="str">
        <f>TEXT('Input Data'!$A287,"MMM")</f>
        <v>Jan</v>
      </c>
      <c r="P287" s="8" t="str">
        <f>TEXT('Input Data'!$A287,"YYYY")</f>
        <v>2022</v>
      </c>
    </row>
    <row r="288" spans="1:16" ht="14.25" customHeight="1" x14ac:dyDescent="0.3">
      <c r="A288" s="6">
        <v>44592</v>
      </c>
      <c r="B288" s="7" t="s">
        <v>32</v>
      </c>
      <c r="C288" s="8">
        <v>6</v>
      </c>
      <c r="D288" s="8" t="s">
        <v>18</v>
      </c>
      <c r="E288" s="8" t="s">
        <v>20</v>
      </c>
      <c r="F288" s="9">
        <v>0</v>
      </c>
      <c r="G288" s="8" t="str">
        <f>VLOOKUP('Input Data'!$B288,'Master Data'!$A$2:$F$46,2,0)</f>
        <v>Product23</v>
      </c>
      <c r="H288" s="8" t="str">
        <f>VLOOKUP('Input Data'!$B288,'Master Data'!$A$2:$F$46,3,0)</f>
        <v>Category03</v>
      </c>
      <c r="I288" s="8" t="str">
        <f>VLOOKUP('Input Data'!$B288,'Master Data'!$A$2:$F$46,4,0)</f>
        <v>Ft</v>
      </c>
      <c r="J288" s="8">
        <f>VLOOKUP('Input Data'!$B288,'Master Data'!$A$2:$F$46,5,0)</f>
        <v>141</v>
      </c>
      <c r="K288" s="8">
        <f>VLOOKUP('Input Data'!$B288,'Master Data'!$A$2:$F$46,6,0)</f>
        <v>149.46</v>
      </c>
      <c r="L288" s="8">
        <f>'Input Data'!$C288*'Input Data'!$J288</f>
        <v>846</v>
      </c>
      <c r="M288" s="8">
        <f>'Input Data'!$C288*'Input Data'!$K288*(1-'Input Data'!$F288)</f>
        <v>896.76</v>
      </c>
      <c r="N288" s="8">
        <v>31</v>
      </c>
      <c r="O288" s="8" t="str">
        <f>TEXT('Input Data'!$A288,"MMM")</f>
        <v>Jan</v>
      </c>
      <c r="P288" s="8" t="str">
        <f>TEXT('Input Data'!$A288,"YYYY")</f>
        <v>2022</v>
      </c>
    </row>
    <row r="289" spans="1:16" ht="14.25" customHeight="1" x14ac:dyDescent="0.3">
      <c r="A289" s="6">
        <v>44592</v>
      </c>
      <c r="B289" s="7" t="s">
        <v>61</v>
      </c>
      <c r="C289" s="8">
        <v>9</v>
      </c>
      <c r="D289" s="8" t="s">
        <v>22</v>
      </c>
      <c r="E289" s="8" t="s">
        <v>20</v>
      </c>
      <c r="F289" s="9">
        <v>0</v>
      </c>
      <c r="G289" s="8" t="str">
        <f>VLOOKUP('Input Data'!$B289,'Master Data'!$A$2:$F$46,2,0)</f>
        <v>Product41</v>
      </c>
      <c r="H289" s="8" t="str">
        <f>VLOOKUP('Input Data'!$B289,'Master Data'!$A$2:$F$46,3,0)</f>
        <v>Category05</v>
      </c>
      <c r="I289" s="8" t="str">
        <f>VLOOKUP('Input Data'!$B289,'Master Data'!$A$2:$F$46,4,0)</f>
        <v>Ft</v>
      </c>
      <c r="J289" s="8">
        <f>VLOOKUP('Input Data'!$B289,'Master Data'!$A$2:$F$46,5,0)</f>
        <v>138</v>
      </c>
      <c r="K289" s="8">
        <f>VLOOKUP('Input Data'!$B289,'Master Data'!$A$2:$F$46,6,0)</f>
        <v>173.88</v>
      </c>
      <c r="L289" s="8">
        <f>'Input Data'!$C289*'Input Data'!$J289</f>
        <v>1242</v>
      </c>
      <c r="M289" s="8">
        <f>'Input Data'!$C289*'Input Data'!$K289*(1-'Input Data'!$F289)</f>
        <v>1564.92</v>
      </c>
      <c r="N289" s="8">
        <v>31</v>
      </c>
      <c r="O289" s="8" t="str">
        <f>TEXT('Input Data'!$A289,"MMM")</f>
        <v>Jan</v>
      </c>
      <c r="P289" s="8" t="str">
        <f>TEXT('Input Data'!$A289,"YYYY")</f>
        <v>2022</v>
      </c>
    </row>
    <row r="290" spans="1:16" ht="14.25" customHeight="1" x14ac:dyDescent="0.3">
      <c r="A290" s="6">
        <v>44593</v>
      </c>
      <c r="B290" s="7" t="s">
        <v>44</v>
      </c>
      <c r="C290" s="8">
        <v>9</v>
      </c>
      <c r="D290" s="8" t="s">
        <v>22</v>
      </c>
      <c r="E290" s="8" t="s">
        <v>20</v>
      </c>
      <c r="F290" s="9">
        <v>0</v>
      </c>
      <c r="G290" s="8" t="str">
        <f>VLOOKUP('Input Data'!$B290,'Master Data'!$A$2:$F$46,2,0)</f>
        <v>Product05</v>
      </c>
      <c r="H290" s="8" t="str">
        <f>VLOOKUP('Input Data'!$B290,'Master Data'!$A$2:$F$46,3,0)</f>
        <v>Category01</v>
      </c>
      <c r="I290" s="8" t="str">
        <f>VLOOKUP('Input Data'!$B290,'Master Data'!$A$2:$F$46,4,0)</f>
        <v>Ft</v>
      </c>
      <c r="J290" s="8">
        <f>VLOOKUP('Input Data'!$B290,'Master Data'!$A$2:$F$46,5,0)</f>
        <v>133</v>
      </c>
      <c r="K290" s="8">
        <f>VLOOKUP('Input Data'!$B290,'Master Data'!$A$2:$F$46,6,0)</f>
        <v>155.61000000000001</v>
      </c>
      <c r="L290" s="8">
        <f>'Input Data'!$C290*'Input Data'!$J290</f>
        <v>1197</v>
      </c>
      <c r="M290" s="8">
        <f>'Input Data'!$C290*'Input Data'!$K290*(1-'Input Data'!$F290)</f>
        <v>1400.4900000000002</v>
      </c>
      <c r="N290" s="8">
        <v>1</v>
      </c>
      <c r="O290" s="8" t="str">
        <f>TEXT('Input Data'!$A290,"MMM")</f>
        <v>Feb</v>
      </c>
      <c r="P290" s="8" t="str">
        <f>TEXT('Input Data'!$A290,"YYYY")</f>
        <v>2022</v>
      </c>
    </row>
    <row r="291" spans="1:16" ht="14.25" customHeight="1" x14ac:dyDescent="0.3">
      <c r="A291" s="6">
        <v>44595</v>
      </c>
      <c r="B291" s="7" t="s">
        <v>29</v>
      </c>
      <c r="C291" s="8">
        <v>8</v>
      </c>
      <c r="D291" s="8" t="s">
        <v>22</v>
      </c>
      <c r="E291" s="8" t="s">
        <v>18</v>
      </c>
      <c r="F291" s="9">
        <v>0</v>
      </c>
      <c r="G291" s="8" t="str">
        <f>VLOOKUP('Input Data'!$B291,'Master Data'!$A$2:$F$46,2,0)</f>
        <v>Product14</v>
      </c>
      <c r="H291" s="8" t="str">
        <f>VLOOKUP('Input Data'!$B291,'Master Data'!$A$2:$F$46,3,0)</f>
        <v>Category02</v>
      </c>
      <c r="I291" s="8" t="str">
        <f>VLOOKUP('Input Data'!$B291,'Master Data'!$A$2:$F$46,4,0)</f>
        <v>Kg</v>
      </c>
      <c r="J291" s="8">
        <f>VLOOKUP('Input Data'!$B291,'Master Data'!$A$2:$F$46,5,0)</f>
        <v>112</v>
      </c>
      <c r="K291" s="8">
        <f>VLOOKUP('Input Data'!$B291,'Master Data'!$A$2:$F$46,6,0)</f>
        <v>146.72</v>
      </c>
      <c r="L291" s="8">
        <f>'Input Data'!$C291*'Input Data'!$J291</f>
        <v>896</v>
      </c>
      <c r="M291" s="8">
        <f>'Input Data'!$C291*'Input Data'!$K291*(1-'Input Data'!$F291)</f>
        <v>1173.76</v>
      </c>
      <c r="N291" s="8">
        <v>3</v>
      </c>
      <c r="O291" s="8" t="str">
        <f>TEXT('Input Data'!$A291,"MMM")</f>
        <v>Feb</v>
      </c>
      <c r="P291" s="8" t="str">
        <f>TEXT('Input Data'!$A291,"YYYY")</f>
        <v>2022</v>
      </c>
    </row>
    <row r="292" spans="1:16" ht="14.25" customHeight="1" x14ac:dyDescent="0.3">
      <c r="A292" s="6">
        <v>44597</v>
      </c>
      <c r="B292" s="7" t="s">
        <v>50</v>
      </c>
      <c r="C292" s="8">
        <v>6</v>
      </c>
      <c r="D292" s="8" t="s">
        <v>22</v>
      </c>
      <c r="E292" s="8" t="s">
        <v>20</v>
      </c>
      <c r="F292" s="9">
        <v>0</v>
      </c>
      <c r="G292" s="8" t="str">
        <f>VLOOKUP('Input Data'!$B292,'Master Data'!$A$2:$F$46,2,0)</f>
        <v>Product18</v>
      </c>
      <c r="H292" s="8" t="str">
        <f>VLOOKUP('Input Data'!$B292,'Master Data'!$A$2:$F$46,3,0)</f>
        <v>Category02</v>
      </c>
      <c r="I292" s="8" t="str">
        <f>VLOOKUP('Input Data'!$B292,'Master Data'!$A$2:$F$46,4,0)</f>
        <v>No.</v>
      </c>
      <c r="J292" s="8">
        <f>VLOOKUP('Input Data'!$B292,'Master Data'!$A$2:$F$46,5,0)</f>
        <v>37</v>
      </c>
      <c r="K292" s="8">
        <f>VLOOKUP('Input Data'!$B292,'Master Data'!$A$2:$F$46,6,0)</f>
        <v>49.21</v>
      </c>
      <c r="L292" s="8">
        <f>'Input Data'!$C292*'Input Data'!$J292</f>
        <v>222</v>
      </c>
      <c r="M292" s="8">
        <f>'Input Data'!$C292*'Input Data'!$K292*(1-'Input Data'!$F292)</f>
        <v>295.26</v>
      </c>
      <c r="N292" s="8">
        <v>5</v>
      </c>
      <c r="O292" s="8" t="str">
        <f>TEXT('Input Data'!$A292,"MMM")</f>
        <v>Feb</v>
      </c>
      <c r="P292" s="8" t="str">
        <f>TEXT('Input Data'!$A292,"YYYY")</f>
        <v>2022</v>
      </c>
    </row>
    <row r="293" spans="1:16" ht="14.25" customHeight="1" x14ac:dyDescent="0.3">
      <c r="A293" s="6">
        <v>44598</v>
      </c>
      <c r="B293" s="7" t="s">
        <v>49</v>
      </c>
      <c r="C293" s="8">
        <v>6</v>
      </c>
      <c r="D293" s="8" t="s">
        <v>22</v>
      </c>
      <c r="E293" s="8" t="s">
        <v>20</v>
      </c>
      <c r="F293" s="9">
        <v>0</v>
      </c>
      <c r="G293" s="8" t="str">
        <f>VLOOKUP('Input Data'!$B293,'Master Data'!$A$2:$F$46,2,0)</f>
        <v>Product02</v>
      </c>
      <c r="H293" s="8" t="str">
        <f>VLOOKUP('Input Data'!$B293,'Master Data'!$A$2:$F$46,3,0)</f>
        <v>Category01</v>
      </c>
      <c r="I293" s="8" t="str">
        <f>VLOOKUP('Input Data'!$B293,'Master Data'!$A$2:$F$46,4,0)</f>
        <v>Kg</v>
      </c>
      <c r="J293" s="8">
        <f>VLOOKUP('Input Data'!$B293,'Master Data'!$A$2:$F$46,5,0)</f>
        <v>105</v>
      </c>
      <c r="K293" s="8">
        <f>VLOOKUP('Input Data'!$B293,'Master Data'!$A$2:$F$46,6,0)</f>
        <v>142.80000000000001</v>
      </c>
      <c r="L293" s="8">
        <f>'Input Data'!$C293*'Input Data'!$J293</f>
        <v>630</v>
      </c>
      <c r="M293" s="8">
        <f>'Input Data'!$C293*'Input Data'!$K293*(1-'Input Data'!$F293)</f>
        <v>856.80000000000007</v>
      </c>
      <c r="N293" s="8">
        <v>6</v>
      </c>
      <c r="O293" s="8" t="str">
        <f>TEXT('Input Data'!$A293,"MMM")</f>
        <v>Feb</v>
      </c>
      <c r="P293" s="8" t="str">
        <f>TEXT('Input Data'!$A293,"YYYY")</f>
        <v>2022</v>
      </c>
    </row>
    <row r="294" spans="1:16" ht="14.25" customHeight="1" x14ac:dyDescent="0.3">
      <c r="A294" s="6">
        <v>44600</v>
      </c>
      <c r="B294" s="7" t="s">
        <v>44</v>
      </c>
      <c r="C294" s="8">
        <v>11</v>
      </c>
      <c r="D294" s="8" t="s">
        <v>18</v>
      </c>
      <c r="E294" s="8" t="s">
        <v>20</v>
      </c>
      <c r="F294" s="9">
        <v>0</v>
      </c>
      <c r="G294" s="8" t="str">
        <f>VLOOKUP('Input Data'!$B294,'Master Data'!$A$2:$F$46,2,0)</f>
        <v>Product05</v>
      </c>
      <c r="H294" s="8" t="str">
        <f>VLOOKUP('Input Data'!$B294,'Master Data'!$A$2:$F$46,3,0)</f>
        <v>Category01</v>
      </c>
      <c r="I294" s="8" t="str">
        <f>VLOOKUP('Input Data'!$B294,'Master Data'!$A$2:$F$46,4,0)</f>
        <v>Ft</v>
      </c>
      <c r="J294" s="8">
        <f>VLOOKUP('Input Data'!$B294,'Master Data'!$A$2:$F$46,5,0)</f>
        <v>133</v>
      </c>
      <c r="K294" s="8">
        <f>VLOOKUP('Input Data'!$B294,'Master Data'!$A$2:$F$46,6,0)</f>
        <v>155.61000000000001</v>
      </c>
      <c r="L294" s="8">
        <f>'Input Data'!$C294*'Input Data'!$J294</f>
        <v>1463</v>
      </c>
      <c r="M294" s="8">
        <f>'Input Data'!$C294*'Input Data'!$K294*(1-'Input Data'!$F294)</f>
        <v>1711.71</v>
      </c>
      <c r="N294" s="8">
        <v>8</v>
      </c>
      <c r="O294" s="8" t="str">
        <f>TEXT('Input Data'!$A294,"MMM")</f>
        <v>Feb</v>
      </c>
      <c r="P294" s="8" t="str">
        <f>TEXT('Input Data'!$A294,"YYYY")</f>
        <v>2022</v>
      </c>
    </row>
    <row r="295" spans="1:16" ht="14.25" customHeight="1" x14ac:dyDescent="0.3">
      <c r="A295" s="6">
        <v>44600</v>
      </c>
      <c r="B295" s="7" t="s">
        <v>23</v>
      </c>
      <c r="C295" s="8">
        <v>3</v>
      </c>
      <c r="D295" s="8" t="s">
        <v>18</v>
      </c>
      <c r="E295" s="8" t="s">
        <v>20</v>
      </c>
      <c r="F295" s="9">
        <v>0</v>
      </c>
      <c r="G295" s="8" t="str">
        <f>VLOOKUP('Input Data'!$B295,'Master Data'!$A$2:$F$46,2,0)</f>
        <v>Product04</v>
      </c>
      <c r="H295" s="8" t="str">
        <f>VLOOKUP('Input Data'!$B295,'Master Data'!$A$2:$F$46,3,0)</f>
        <v>Category01</v>
      </c>
      <c r="I295" s="8" t="str">
        <f>VLOOKUP('Input Data'!$B295,'Master Data'!$A$2:$F$46,4,0)</f>
        <v>Lt</v>
      </c>
      <c r="J295" s="8">
        <f>VLOOKUP('Input Data'!$B295,'Master Data'!$A$2:$F$46,5,0)</f>
        <v>44</v>
      </c>
      <c r="K295" s="8">
        <f>VLOOKUP('Input Data'!$B295,'Master Data'!$A$2:$F$46,6,0)</f>
        <v>48.84</v>
      </c>
      <c r="L295" s="8">
        <f>'Input Data'!$C295*'Input Data'!$J295</f>
        <v>132</v>
      </c>
      <c r="M295" s="8">
        <f>'Input Data'!$C295*'Input Data'!$K295*(1-'Input Data'!$F295)</f>
        <v>146.52000000000001</v>
      </c>
      <c r="N295" s="8">
        <v>8</v>
      </c>
      <c r="O295" s="8" t="str">
        <f>TEXT('Input Data'!$A295,"MMM")</f>
        <v>Feb</v>
      </c>
      <c r="P295" s="8" t="str">
        <f>TEXT('Input Data'!$A295,"YYYY")</f>
        <v>2022</v>
      </c>
    </row>
    <row r="296" spans="1:16" ht="14.25" customHeight="1" x14ac:dyDescent="0.3">
      <c r="A296" s="6">
        <v>44601</v>
      </c>
      <c r="B296" s="7" t="s">
        <v>38</v>
      </c>
      <c r="C296" s="8">
        <v>14</v>
      </c>
      <c r="D296" s="8" t="s">
        <v>18</v>
      </c>
      <c r="E296" s="8" t="s">
        <v>18</v>
      </c>
      <c r="F296" s="9">
        <v>0</v>
      </c>
      <c r="G296" s="8" t="str">
        <f>VLOOKUP('Input Data'!$B296,'Master Data'!$A$2:$F$46,2,0)</f>
        <v>Product32</v>
      </c>
      <c r="H296" s="8" t="str">
        <f>VLOOKUP('Input Data'!$B296,'Master Data'!$A$2:$F$46,3,0)</f>
        <v>Category04</v>
      </c>
      <c r="I296" s="8" t="str">
        <f>VLOOKUP('Input Data'!$B296,'Master Data'!$A$2:$F$46,4,0)</f>
        <v>Kg</v>
      </c>
      <c r="J296" s="8">
        <f>VLOOKUP('Input Data'!$B296,'Master Data'!$A$2:$F$46,5,0)</f>
        <v>89</v>
      </c>
      <c r="K296" s="8">
        <f>VLOOKUP('Input Data'!$B296,'Master Data'!$A$2:$F$46,6,0)</f>
        <v>117.48</v>
      </c>
      <c r="L296" s="8">
        <f>'Input Data'!$C296*'Input Data'!$J296</f>
        <v>1246</v>
      </c>
      <c r="M296" s="8">
        <f>'Input Data'!$C296*'Input Data'!$K296*(1-'Input Data'!$F296)</f>
        <v>1644.72</v>
      </c>
      <c r="N296" s="8">
        <v>9</v>
      </c>
      <c r="O296" s="8" t="str">
        <f>TEXT('Input Data'!$A296,"MMM")</f>
        <v>Feb</v>
      </c>
      <c r="P296" s="8" t="str">
        <f>TEXT('Input Data'!$A296,"YYYY")</f>
        <v>2022</v>
      </c>
    </row>
    <row r="297" spans="1:16" ht="14.25" customHeight="1" x14ac:dyDescent="0.3">
      <c r="A297" s="6">
        <v>44604</v>
      </c>
      <c r="B297" s="7" t="s">
        <v>40</v>
      </c>
      <c r="C297" s="8">
        <v>13</v>
      </c>
      <c r="D297" s="8" t="s">
        <v>22</v>
      </c>
      <c r="E297" s="8" t="s">
        <v>20</v>
      </c>
      <c r="F297" s="9">
        <v>0</v>
      </c>
      <c r="G297" s="8" t="str">
        <f>VLOOKUP('Input Data'!$B297,'Master Data'!$A$2:$F$46,2,0)</f>
        <v>Product10</v>
      </c>
      <c r="H297" s="8" t="str">
        <f>VLOOKUP('Input Data'!$B297,'Master Data'!$A$2:$F$46,3,0)</f>
        <v>Category02</v>
      </c>
      <c r="I297" s="8" t="str">
        <f>VLOOKUP('Input Data'!$B297,'Master Data'!$A$2:$F$46,4,0)</f>
        <v>Ft</v>
      </c>
      <c r="J297" s="8">
        <f>VLOOKUP('Input Data'!$B297,'Master Data'!$A$2:$F$46,5,0)</f>
        <v>148</v>
      </c>
      <c r="K297" s="8">
        <f>VLOOKUP('Input Data'!$B297,'Master Data'!$A$2:$F$46,6,0)</f>
        <v>164.28</v>
      </c>
      <c r="L297" s="8">
        <f>'Input Data'!$C297*'Input Data'!$J297</f>
        <v>1924</v>
      </c>
      <c r="M297" s="8">
        <f>'Input Data'!$C297*'Input Data'!$K297*(1-'Input Data'!$F297)</f>
        <v>2135.64</v>
      </c>
      <c r="N297" s="8">
        <v>12</v>
      </c>
      <c r="O297" s="8" t="str">
        <f>TEXT('Input Data'!$A297,"MMM")</f>
        <v>Feb</v>
      </c>
      <c r="P297" s="8" t="str">
        <f>TEXT('Input Data'!$A297,"YYYY")</f>
        <v>2022</v>
      </c>
    </row>
    <row r="298" spans="1:16" ht="14.25" customHeight="1" x14ac:dyDescent="0.3">
      <c r="A298" s="6">
        <v>44606</v>
      </c>
      <c r="B298" s="7" t="s">
        <v>62</v>
      </c>
      <c r="C298" s="8">
        <v>8</v>
      </c>
      <c r="D298" s="8" t="s">
        <v>18</v>
      </c>
      <c r="E298" s="8" t="s">
        <v>20</v>
      </c>
      <c r="F298" s="9">
        <v>0</v>
      </c>
      <c r="G298" s="8" t="str">
        <f>VLOOKUP('Input Data'!$B298,'Master Data'!$A$2:$F$46,2,0)</f>
        <v>Product26</v>
      </c>
      <c r="H298" s="8" t="str">
        <f>VLOOKUP('Input Data'!$B298,'Master Data'!$A$2:$F$46,3,0)</f>
        <v>Category04</v>
      </c>
      <c r="I298" s="8" t="str">
        <f>VLOOKUP('Input Data'!$B298,'Master Data'!$A$2:$F$46,4,0)</f>
        <v>No.</v>
      </c>
      <c r="J298" s="8">
        <f>VLOOKUP('Input Data'!$B298,'Master Data'!$A$2:$F$46,5,0)</f>
        <v>18</v>
      </c>
      <c r="K298" s="8">
        <f>VLOOKUP('Input Data'!$B298,'Master Data'!$A$2:$F$46,6,0)</f>
        <v>24.66</v>
      </c>
      <c r="L298" s="8">
        <f>'Input Data'!$C298*'Input Data'!$J298</f>
        <v>144</v>
      </c>
      <c r="M298" s="8">
        <f>'Input Data'!$C298*'Input Data'!$K298*(1-'Input Data'!$F298)</f>
        <v>197.28</v>
      </c>
      <c r="N298" s="8">
        <v>14</v>
      </c>
      <c r="O298" s="8" t="str">
        <f>TEXT('Input Data'!$A298,"MMM")</f>
        <v>Feb</v>
      </c>
      <c r="P298" s="8" t="str">
        <f>TEXT('Input Data'!$A298,"YYYY")</f>
        <v>2022</v>
      </c>
    </row>
    <row r="299" spans="1:16" ht="14.25" customHeight="1" x14ac:dyDescent="0.3">
      <c r="A299" s="6">
        <v>44606</v>
      </c>
      <c r="B299" s="7" t="s">
        <v>53</v>
      </c>
      <c r="C299" s="8">
        <v>3</v>
      </c>
      <c r="D299" s="8" t="s">
        <v>22</v>
      </c>
      <c r="E299" s="8" t="s">
        <v>20</v>
      </c>
      <c r="F299" s="9">
        <v>0</v>
      </c>
      <c r="G299" s="8" t="str">
        <f>VLOOKUP('Input Data'!$B299,'Master Data'!$A$2:$F$46,2,0)</f>
        <v>Product28</v>
      </c>
      <c r="H299" s="8" t="str">
        <f>VLOOKUP('Input Data'!$B299,'Master Data'!$A$2:$F$46,3,0)</f>
        <v>Category04</v>
      </c>
      <c r="I299" s="8" t="str">
        <f>VLOOKUP('Input Data'!$B299,'Master Data'!$A$2:$F$46,4,0)</f>
        <v>No.</v>
      </c>
      <c r="J299" s="8">
        <f>VLOOKUP('Input Data'!$B299,'Master Data'!$A$2:$F$46,5,0)</f>
        <v>37</v>
      </c>
      <c r="K299" s="8">
        <f>VLOOKUP('Input Data'!$B299,'Master Data'!$A$2:$F$46,6,0)</f>
        <v>41.81</v>
      </c>
      <c r="L299" s="8">
        <f>'Input Data'!$C299*'Input Data'!$J299</f>
        <v>111</v>
      </c>
      <c r="M299" s="8">
        <f>'Input Data'!$C299*'Input Data'!$K299*(1-'Input Data'!$F299)</f>
        <v>125.43</v>
      </c>
      <c r="N299" s="8">
        <v>14</v>
      </c>
      <c r="O299" s="8" t="str">
        <f>TEXT('Input Data'!$A299,"MMM")</f>
        <v>Feb</v>
      </c>
      <c r="P299" s="8" t="str">
        <f>TEXT('Input Data'!$A299,"YYYY")</f>
        <v>2022</v>
      </c>
    </row>
    <row r="300" spans="1:16" ht="14.25" customHeight="1" x14ac:dyDescent="0.3">
      <c r="A300" s="6">
        <v>44608</v>
      </c>
      <c r="B300" s="7" t="s">
        <v>38</v>
      </c>
      <c r="C300" s="8">
        <v>1</v>
      </c>
      <c r="D300" s="8" t="s">
        <v>18</v>
      </c>
      <c r="E300" s="8" t="s">
        <v>20</v>
      </c>
      <c r="F300" s="9">
        <v>0</v>
      </c>
      <c r="G300" s="8" t="str">
        <f>VLOOKUP('Input Data'!$B300,'Master Data'!$A$2:$F$46,2,0)</f>
        <v>Product32</v>
      </c>
      <c r="H300" s="8" t="str">
        <f>VLOOKUP('Input Data'!$B300,'Master Data'!$A$2:$F$46,3,0)</f>
        <v>Category04</v>
      </c>
      <c r="I300" s="8" t="str">
        <f>VLOOKUP('Input Data'!$B300,'Master Data'!$A$2:$F$46,4,0)</f>
        <v>Kg</v>
      </c>
      <c r="J300" s="8">
        <f>VLOOKUP('Input Data'!$B300,'Master Data'!$A$2:$F$46,5,0)</f>
        <v>89</v>
      </c>
      <c r="K300" s="8">
        <f>VLOOKUP('Input Data'!$B300,'Master Data'!$A$2:$F$46,6,0)</f>
        <v>117.48</v>
      </c>
      <c r="L300" s="8">
        <f>'Input Data'!$C300*'Input Data'!$J300</f>
        <v>89</v>
      </c>
      <c r="M300" s="8">
        <f>'Input Data'!$C300*'Input Data'!$K300*(1-'Input Data'!$F300)</f>
        <v>117.48</v>
      </c>
      <c r="N300" s="8">
        <v>16</v>
      </c>
      <c r="O300" s="8" t="str">
        <f>TEXT('Input Data'!$A300,"MMM")</f>
        <v>Feb</v>
      </c>
      <c r="P300" s="8" t="str">
        <f>TEXT('Input Data'!$A300,"YYYY")</f>
        <v>2022</v>
      </c>
    </row>
    <row r="301" spans="1:16" ht="14.25" customHeight="1" x14ac:dyDescent="0.3">
      <c r="A301" s="6">
        <v>44611</v>
      </c>
      <c r="B301" s="7" t="s">
        <v>49</v>
      </c>
      <c r="C301" s="8">
        <v>13</v>
      </c>
      <c r="D301" s="8" t="s">
        <v>18</v>
      </c>
      <c r="E301" s="8" t="s">
        <v>20</v>
      </c>
      <c r="F301" s="9">
        <v>0</v>
      </c>
      <c r="G301" s="8" t="str">
        <f>VLOOKUP('Input Data'!$B301,'Master Data'!$A$2:$F$46,2,0)</f>
        <v>Product02</v>
      </c>
      <c r="H301" s="8" t="str">
        <f>VLOOKUP('Input Data'!$B301,'Master Data'!$A$2:$F$46,3,0)</f>
        <v>Category01</v>
      </c>
      <c r="I301" s="8" t="str">
        <f>VLOOKUP('Input Data'!$B301,'Master Data'!$A$2:$F$46,4,0)</f>
        <v>Kg</v>
      </c>
      <c r="J301" s="8">
        <f>VLOOKUP('Input Data'!$B301,'Master Data'!$A$2:$F$46,5,0)</f>
        <v>105</v>
      </c>
      <c r="K301" s="8">
        <f>VLOOKUP('Input Data'!$B301,'Master Data'!$A$2:$F$46,6,0)</f>
        <v>142.80000000000001</v>
      </c>
      <c r="L301" s="8">
        <f>'Input Data'!$C301*'Input Data'!$J301</f>
        <v>1365</v>
      </c>
      <c r="M301" s="8">
        <f>'Input Data'!$C301*'Input Data'!$K301*(1-'Input Data'!$F301)</f>
        <v>1856.4</v>
      </c>
      <c r="N301" s="8">
        <v>19</v>
      </c>
      <c r="O301" s="8" t="str">
        <f>TEXT('Input Data'!$A301,"MMM")</f>
        <v>Feb</v>
      </c>
      <c r="P301" s="8" t="str">
        <f>TEXT('Input Data'!$A301,"YYYY")</f>
        <v>2022</v>
      </c>
    </row>
    <row r="302" spans="1:16" ht="14.25" customHeight="1" x14ac:dyDescent="0.3">
      <c r="A302" s="6">
        <v>44612</v>
      </c>
      <c r="B302" s="7" t="s">
        <v>55</v>
      </c>
      <c r="C302" s="8">
        <v>6</v>
      </c>
      <c r="D302" s="8" t="s">
        <v>22</v>
      </c>
      <c r="E302" s="8" t="s">
        <v>20</v>
      </c>
      <c r="F302" s="9">
        <v>0</v>
      </c>
      <c r="G302" s="8" t="str">
        <f>VLOOKUP('Input Data'!$B302,'Master Data'!$A$2:$F$46,2,0)</f>
        <v>Product12</v>
      </c>
      <c r="H302" s="8" t="str">
        <f>VLOOKUP('Input Data'!$B302,'Master Data'!$A$2:$F$46,3,0)</f>
        <v>Category02</v>
      </c>
      <c r="I302" s="8" t="str">
        <f>VLOOKUP('Input Data'!$B302,'Master Data'!$A$2:$F$46,4,0)</f>
        <v>Kg</v>
      </c>
      <c r="J302" s="8">
        <f>VLOOKUP('Input Data'!$B302,'Master Data'!$A$2:$F$46,5,0)</f>
        <v>73</v>
      </c>
      <c r="K302" s="8">
        <f>VLOOKUP('Input Data'!$B302,'Master Data'!$A$2:$F$46,6,0)</f>
        <v>94.17</v>
      </c>
      <c r="L302" s="8">
        <f>'Input Data'!$C302*'Input Data'!$J302</f>
        <v>438</v>
      </c>
      <c r="M302" s="8">
        <f>'Input Data'!$C302*'Input Data'!$K302*(1-'Input Data'!$F302)</f>
        <v>565.02</v>
      </c>
      <c r="N302" s="8">
        <v>20</v>
      </c>
      <c r="O302" s="8" t="str">
        <f>TEXT('Input Data'!$A302,"MMM")</f>
        <v>Feb</v>
      </c>
      <c r="P302" s="8" t="str">
        <f>TEXT('Input Data'!$A302,"YYYY")</f>
        <v>2022</v>
      </c>
    </row>
    <row r="303" spans="1:16" ht="14.25" customHeight="1" x14ac:dyDescent="0.3">
      <c r="A303" s="6">
        <v>44615</v>
      </c>
      <c r="B303" s="7" t="s">
        <v>21</v>
      </c>
      <c r="C303" s="8">
        <v>6</v>
      </c>
      <c r="D303" s="8" t="s">
        <v>18</v>
      </c>
      <c r="E303" s="8" t="s">
        <v>18</v>
      </c>
      <c r="F303" s="9">
        <v>0</v>
      </c>
      <c r="G303" s="8" t="str">
        <f>VLOOKUP('Input Data'!$B303,'Master Data'!$A$2:$F$46,2,0)</f>
        <v>Product13</v>
      </c>
      <c r="H303" s="8" t="str">
        <f>VLOOKUP('Input Data'!$B303,'Master Data'!$A$2:$F$46,3,0)</f>
        <v>Category02</v>
      </c>
      <c r="I303" s="8" t="str">
        <f>VLOOKUP('Input Data'!$B303,'Master Data'!$A$2:$F$46,4,0)</f>
        <v>Kg</v>
      </c>
      <c r="J303" s="8">
        <f>VLOOKUP('Input Data'!$B303,'Master Data'!$A$2:$F$46,5,0)</f>
        <v>112</v>
      </c>
      <c r="K303" s="8">
        <f>VLOOKUP('Input Data'!$B303,'Master Data'!$A$2:$F$46,6,0)</f>
        <v>122.08</v>
      </c>
      <c r="L303" s="8">
        <f>'Input Data'!$C303*'Input Data'!$J303</f>
        <v>672</v>
      </c>
      <c r="M303" s="8">
        <f>'Input Data'!$C303*'Input Data'!$K303*(1-'Input Data'!$F303)</f>
        <v>732.48</v>
      </c>
      <c r="N303" s="8">
        <v>23</v>
      </c>
      <c r="O303" s="8" t="str">
        <f>TEXT('Input Data'!$A303,"MMM")</f>
        <v>Feb</v>
      </c>
      <c r="P303" s="8" t="str">
        <f>TEXT('Input Data'!$A303,"YYYY")</f>
        <v>2022</v>
      </c>
    </row>
    <row r="304" spans="1:16" ht="14.25" customHeight="1" x14ac:dyDescent="0.3">
      <c r="A304" s="6">
        <v>44615</v>
      </c>
      <c r="B304" s="7" t="s">
        <v>41</v>
      </c>
      <c r="C304" s="8">
        <v>15</v>
      </c>
      <c r="D304" s="8" t="s">
        <v>18</v>
      </c>
      <c r="E304" s="8" t="s">
        <v>20</v>
      </c>
      <c r="F304" s="9">
        <v>0</v>
      </c>
      <c r="G304" s="8" t="str">
        <f>VLOOKUP('Input Data'!$B304,'Master Data'!$A$2:$F$46,2,0)</f>
        <v>Product16</v>
      </c>
      <c r="H304" s="8" t="str">
        <f>VLOOKUP('Input Data'!$B304,'Master Data'!$A$2:$F$46,3,0)</f>
        <v>Category02</v>
      </c>
      <c r="I304" s="8" t="str">
        <f>VLOOKUP('Input Data'!$B304,'Master Data'!$A$2:$F$46,4,0)</f>
        <v>No.</v>
      </c>
      <c r="J304" s="8">
        <f>VLOOKUP('Input Data'!$B304,'Master Data'!$A$2:$F$46,5,0)</f>
        <v>13</v>
      </c>
      <c r="K304" s="8">
        <f>VLOOKUP('Input Data'!$B304,'Master Data'!$A$2:$F$46,6,0)</f>
        <v>16.64</v>
      </c>
      <c r="L304" s="8">
        <f>'Input Data'!$C304*'Input Data'!$J304</f>
        <v>195</v>
      </c>
      <c r="M304" s="8">
        <f>'Input Data'!$C304*'Input Data'!$K304*(1-'Input Data'!$F304)</f>
        <v>249.60000000000002</v>
      </c>
      <c r="N304" s="8">
        <v>23</v>
      </c>
      <c r="O304" s="8" t="str">
        <f>TEXT('Input Data'!$A304,"MMM")</f>
        <v>Feb</v>
      </c>
      <c r="P304" s="8" t="str">
        <f>TEXT('Input Data'!$A304,"YYYY")</f>
        <v>2022</v>
      </c>
    </row>
    <row r="305" spans="1:16" ht="14.25" customHeight="1" x14ac:dyDescent="0.3">
      <c r="A305" s="6">
        <v>44615</v>
      </c>
      <c r="B305" s="7" t="s">
        <v>63</v>
      </c>
      <c r="C305" s="8">
        <v>8</v>
      </c>
      <c r="D305" s="8" t="s">
        <v>22</v>
      </c>
      <c r="E305" s="8" t="s">
        <v>18</v>
      </c>
      <c r="F305" s="9">
        <v>0</v>
      </c>
      <c r="G305" s="8" t="str">
        <f>VLOOKUP('Input Data'!$B305,'Master Data'!$A$2:$F$46,2,0)</f>
        <v>Product36</v>
      </c>
      <c r="H305" s="8" t="str">
        <f>VLOOKUP('Input Data'!$B305,'Master Data'!$A$2:$F$46,3,0)</f>
        <v>Category04</v>
      </c>
      <c r="I305" s="8" t="str">
        <f>VLOOKUP('Input Data'!$B305,'Master Data'!$A$2:$F$46,4,0)</f>
        <v>Kg</v>
      </c>
      <c r="J305" s="8">
        <f>VLOOKUP('Input Data'!$B305,'Master Data'!$A$2:$F$46,5,0)</f>
        <v>90</v>
      </c>
      <c r="K305" s="8">
        <f>VLOOKUP('Input Data'!$B305,'Master Data'!$A$2:$F$46,6,0)</f>
        <v>96.3</v>
      </c>
      <c r="L305" s="8">
        <f>'Input Data'!$C305*'Input Data'!$J305</f>
        <v>720</v>
      </c>
      <c r="M305" s="8">
        <f>'Input Data'!$C305*'Input Data'!$K305*(1-'Input Data'!$F305)</f>
        <v>770.4</v>
      </c>
      <c r="N305" s="8">
        <v>23</v>
      </c>
      <c r="O305" s="8" t="str">
        <f>TEXT('Input Data'!$A305,"MMM")</f>
        <v>Feb</v>
      </c>
      <c r="P305" s="8" t="str">
        <f>TEXT('Input Data'!$A305,"YYYY")</f>
        <v>2022</v>
      </c>
    </row>
    <row r="306" spans="1:16" ht="14.25" customHeight="1" x14ac:dyDescent="0.3">
      <c r="A306" s="6">
        <v>44619</v>
      </c>
      <c r="B306" s="7" t="s">
        <v>55</v>
      </c>
      <c r="C306" s="8">
        <v>7</v>
      </c>
      <c r="D306" s="8" t="s">
        <v>22</v>
      </c>
      <c r="E306" s="8" t="s">
        <v>20</v>
      </c>
      <c r="F306" s="9">
        <v>0</v>
      </c>
      <c r="G306" s="8" t="str">
        <f>VLOOKUP('Input Data'!$B306,'Master Data'!$A$2:$F$46,2,0)</f>
        <v>Product12</v>
      </c>
      <c r="H306" s="8" t="str">
        <f>VLOOKUP('Input Data'!$B306,'Master Data'!$A$2:$F$46,3,0)</f>
        <v>Category02</v>
      </c>
      <c r="I306" s="8" t="str">
        <f>VLOOKUP('Input Data'!$B306,'Master Data'!$A$2:$F$46,4,0)</f>
        <v>Kg</v>
      </c>
      <c r="J306" s="8">
        <f>VLOOKUP('Input Data'!$B306,'Master Data'!$A$2:$F$46,5,0)</f>
        <v>73</v>
      </c>
      <c r="K306" s="8">
        <f>VLOOKUP('Input Data'!$B306,'Master Data'!$A$2:$F$46,6,0)</f>
        <v>94.17</v>
      </c>
      <c r="L306" s="8">
        <f>'Input Data'!$C306*'Input Data'!$J306</f>
        <v>511</v>
      </c>
      <c r="M306" s="8">
        <f>'Input Data'!$C306*'Input Data'!$K306*(1-'Input Data'!$F306)</f>
        <v>659.19</v>
      </c>
      <c r="N306" s="8">
        <v>27</v>
      </c>
      <c r="O306" s="8" t="str">
        <f>TEXT('Input Data'!$A306,"MMM")</f>
        <v>Feb</v>
      </c>
      <c r="P306" s="8" t="str">
        <f>TEXT('Input Data'!$A306,"YYYY")</f>
        <v>2022</v>
      </c>
    </row>
    <row r="307" spans="1:16" ht="14.25" customHeight="1" x14ac:dyDescent="0.3">
      <c r="A307" s="6">
        <v>44619</v>
      </c>
      <c r="B307" s="7" t="s">
        <v>44</v>
      </c>
      <c r="C307" s="8">
        <v>15</v>
      </c>
      <c r="D307" s="8" t="s">
        <v>22</v>
      </c>
      <c r="E307" s="8" t="s">
        <v>18</v>
      </c>
      <c r="F307" s="9">
        <v>0</v>
      </c>
      <c r="G307" s="8" t="str">
        <f>VLOOKUP('Input Data'!$B307,'Master Data'!$A$2:$F$46,2,0)</f>
        <v>Product05</v>
      </c>
      <c r="H307" s="8" t="str">
        <f>VLOOKUP('Input Data'!$B307,'Master Data'!$A$2:$F$46,3,0)</f>
        <v>Category01</v>
      </c>
      <c r="I307" s="8" t="str">
        <f>VLOOKUP('Input Data'!$B307,'Master Data'!$A$2:$F$46,4,0)</f>
        <v>Ft</v>
      </c>
      <c r="J307" s="8">
        <f>VLOOKUP('Input Data'!$B307,'Master Data'!$A$2:$F$46,5,0)</f>
        <v>133</v>
      </c>
      <c r="K307" s="8">
        <f>VLOOKUP('Input Data'!$B307,'Master Data'!$A$2:$F$46,6,0)</f>
        <v>155.61000000000001</v>
      </c>
      <c r="L307" s="8">
        <f>'Input Data'!$C307*'Input Data'!$J307</f>
        <v>1995</v>
      </c>
      <c r="M307" s="8">
        <f>'Input Data'!$C307*'Input Data'!$K307*(1-'Input Data'!$F307)</f>
        <v>2334.15</v>
      </c>
      <c r="N307" s="8">
        <v>27</v>
      </c>
      <c r="O307" s="8" t="str">
        <f>TEXT('Input Data'!$A307,"MMM")</f>
        <v>Feb</v>
      </c>
      <c r="P307" s="8" t="str">
        <f>TEXT('Input Data'!$A307,"YYYY")</f>
        <v>2022</v>
      </c>
    </row>
    <row r="308" spans="1:16" ht="14.25" customHeight="1" x14ac:dyDescent="0.3">
      <c r="A308" s="6">
        <v>44620</v>
      </c>
      <c r="B308" s="7" t="s">
        <v>28</v>
      </c>
      <c r="C308" s="8">
        <v>15</v>
      </c>
      <c r="D308" s="8" t="s">
        <v>22</v>
      </c>
      <c r="E308" s="8" t="s">
        <v>20</v>
      </c>
      <c r="F308" s="9">
        <v>0</v>
      </c>
      <c r="G308" s="8" t="str">
        <f>VLOOKUP('Input Data'!$B308,'Master Data'!$A$2:$F$46,2,0)</f>
        <v>Product37</v>
      </c>
      <c r="H308" s="8" t="str">
        <f>VLOOKUP('Input Data'!$B308,'Master Data'!$A$2:$F$46,3,0)</f>
        <v>Category05</v>
      </c>
      <c r="I308" s="8" t="str">
        <f>VLOOKUP('Input Data'!$B308,'Master Data'!$A$2:$F$46,4,0)</f>
        <v>Kg</v>
      </c>
      <c r="J308" s="8">
        <f>VLOOKUP('Input Data'!$B308,'Master Data'!$A$2:$F$46,5,0)</f>
        <v>67</v>
      </c>
      <c r="K308" s="8">
        <f>VLOOKUP('Input Data'!$B308,'Master Data'!$A$2:$F$46,6,0)</f>
        <v>85.76</v>
      </c>
      <c r="L308" s="8">
        <f>'Input Data'!$C308*'Input Data'!$J308</f>
        <v>1005</v>
      </c>
      <c r="M308" s="8">
        <f>'Input Data'!$C308*'Input Data'!$K308*(1-'Input Data'!$F308)</f>
        <v>1286.4000000000001</v>
      </c>
      <c r="N308" s="8">
        <v>28</v>
      </c>
      <c r="O308" s="8" t="str">
        <f>TEXT('Input Data'!$A308,"MMM")</f>
        <v>Feb</v>
      </c>
      <c r="P308" s="8" t="str">
        <f>TEXT('Input Data'!$A308,"YYYY")</f>
        <v>2022</v>
      </c>
    </row>
    <row r="309" spans="1:16" ht="14.25" customHeight="1" x14ac:dyDescent="0.3">
      <c r="A309" s="6">
        <v>44624</v>
      </c>
      <c r="B309" s="7" t="s">
        <v>62</v>
      </c>
      <c r="C309" s="8">
        <v>13</v>
      </c>
      <c r="D309" s="8" t="s">
        <v>17</v>
      </c>
      <c r="E309" s="8" t="s">
        <v>18</v>
      </c>
      <c r="F309" s="9">
        <v>0</v>
      </c>
      <c r="G309" s="8" t="str">
        <f>VLOOKUP('Input Data'!$B309,'Master Data'!$A$2:$F$46,2,0)</f>
        <v>Product26</v>
      </c>
      <c r="H309" s="8" t="str">
        <f>VLOOKUP('Input Data'!$B309,'Master Data'!$A$2:$F$46,3,0)</f>
        <v>Category04</v>
      </c>
      <c r="I309" s="8" t="str">
        <f>VLOOKUP('Input Data'!$B309,'Master Data'!$A$2:$F$46,4,0)</f>
        <v>No.</v>
      </c>
      <c r="J309" s="8">
        <f>VLOOKUP('Input Data'!$B309,'Master Data'!$A$2:$F$46,5,0)</f>
        <v>18</v>
      </c>
      <c r="K309" s="8">
        <f>VLOOKUP('Input Data'!$B309,'Master Data'!$A$2:$F$46,6,0)</f>
        <v>24.66</v>
      </c>
      <c r="L309" s="8">
        <f>'Input Data'!$C309*'Input Data'!$J309</f>
        <v>234</v>
      </c>
      <c r="M309" s="8">
        <f>'Input Data'!$C309*'Input Data'!$K309*(1-'Input Data'!$F309)</f>
        <v>320.58</v>
      </c>
      <c r="N309" s="8">
        <v>4</v>
      </c>
      <c r="O309" s="8" t="str">
        <f>TEXT('Input Data'!$A309,"MMM")</f>
        <v>Mar</v>
      </c>
      <c r="P309" s="8" t="str">
        <f>TEXT('Input Data'!$A309,"YYYY")</f>
        <v>2022</v>
      </c>
    </row>
    <row r="310" spans="1:16" ht="14.25" customHeight="1" x14ac:dyDescent="0.3">
      <c r="A310" s="6">
        <v>44626</v>
      </c>
      <c r="B310" s="7" t="s">
        <v>23</v>
      </c>
      <c r="C310" s="8">
        <v>2</v>
      </c>
      <c r="D310" s="8" t="s">
        <v>22</v>
      </c>
      <c r="E310" s="8" t="s">
        <v>20</v>
      </c>
      <c r="F310" s="9">
        <v>0</v>
      </c>
      <c r="G310" s="8" t="str">
        <f>VLOOKUP('Input Data'!$B310,'Master Data'!$A$2:$F$46,2,0)</f>
        <v>Product04</v>
      </c>
      <c r="H310" s="8" t="str">
        <f>VLOOKUP('Input Data'!$B310,'Master Data'!$A$2:$F$46,3,0)</f>
        <v>Category01</v>
      </c>
      <c r="I310" s="8" t="str">
        <f>VLOOKUP('Input Data'!$B310,'Master Data'!$A$2:$F$46,4,0)</f>
        <v>Lt</v>
      </c>
      <c r="J310" s="8">
        <f>VLOOKUP('Input Data'!$B310,'Master Data'!$A$2:$F$46,5,0)</f>
        <v>44</v>
      </c>
      <c r="K310" s="8">
        <f>VLOOKUP('Input Data'!$B310,'Master Data'!$A$2:$F$46,6,0)</f>
        <v>48.84</v>
      </c>
      <c r="L310" s="8">
        <f>'Input Data'!$C310*'Input Data'!$J310</f>
        <v>88</v>
      </c>
      <c r="M310" s="8">
        <f>'Input Data'!$C310*'Input Data'!$K310*(1-'Input Data'!$F310)</f>
        <v>97.68</v>
      </c>
      <c r="N310" s="8">
        <v>6</v>
      </c>
      <c r="O310" s="8" t="str">
        <f>TEXT('Input Data'!$A310,"MMM")</f>
        <v>Mar</v>
      </c>
      <c r="P310" s="8" t="str">
        <f>TEXT('Input Data'!$A310,"YYYY")</f>
        <v>2022</v>
      </c>
    </row>
    <row r="311" spans="1:16" ht="14.25" customHeight="1" x14ac:dyDescent="0.3">
      <c r="A311" s="6">
        <v>44627</v>
      </c>
      <c r="B311" s="7" t="s">
        <v>26</v>
      </c>
      <c r="C311" s="8">
        <v>1</v>
      </c>
      <c r="D311" s="8" t="s">
        <v>22</v>
      </c>
      <c r="E311" s="8" t="s">
        <v>20</v>
      </c>
      <c r="F311" s="9">
        <v>0</v>
      </c>
      <c r="G311" s="8" t="str">
        <f>VLOOKUP('Input Data'!$B311,'Master Data'!$A$2:$F$46,2,0)</f>
        <v>Product03</v>
      </c>
      <c r="H311" s="8" t="str">
        <f>VLOOKUP('Input Data'!$B311,'Master Data'!$A$2:$F$46,3,0)</f>
        <v>Category01</v>
      </c>
      <c r="I311" s="8" t="str">
        <f>VLOOKUP('Input Data'!$B311,'Master Data'!$A$2:$F$46,4,0)</f>
        <v>Kg</v>
      </c>
      <c r="J311" s="8">
        <f>VLOOKUP('Input Data'!$B311,'Master Data'!$A$2:$F$46,5,0)</f>
        <v>71</v>
      </c>
      <c r="K311" s="8">
        <f>VLOOKUP('Input Data'!$B311,'Master Data'!$A$2:$F$46,6,0)</f>
        <v>80.94</v>
      </c>
      <c r="L311" s="8">
        <f>'Input Data'!$C311*'Input Data'!$J311</f>
        <v>71</v>
      </c>
      <c r="M311" s="8">
        <f>'Input Data'!$C311*'Input Data'!$K311*(1-'Input Data'!$F311)</f>
        <v>80.94</v>
      </c>
      <c r="N311" s="8">
        <v>7</v>
      </c>
      <c r="O311" s="8" t="str">
        <f>TEXT('Input Data'!$A311,"MMM")</f>
        <v>Mar</v>
      </c>
      <c r="P311" s="8" t="str">
        <f>TEXT('Input Data'!$A311,"YYYY")</f>
        <v>2022</v>
      </c>
    </row>
    <row r="312" spans="1:16" ht="14.25" customHeight="1" x14ac:dyDescent="0.3">
      <c r="A312" s="6">
        <v>44628</v>
      </c>
      <c r="B312" s="7" t="s">
        <v>31</v>
      </c>
      <c r="C312" s="8">
        <v>6</v>
      </c>
      <c r="D312" s="8" t="s">
        <v>22</v>
      </c>
      <c r="E312" s="8" t="s">
        <v>18</v>
      </c>
      <c r="F312" s="9">
        <v>0</v>
      </c>
      <c r="G312" s="8" t="str">
        <f>VLOOKUP('Input Data'!$B312,'Master Data'!$A$2:$F$46,2,0)</f>
        <v>Product44</v>
      </c>
      <c r="H312" s="8" t="str">
        <f>VLOOKUP('Input Data'!$B312,'Master Data'!$A$2:$F$46,3,0)</f>
        <v>Category05</v>
      </c>
      <c r="I312" s="8" t="str">
        <f>VLOOKUP('Input Data'!$B312,'Master Data'!$A$2:$F$46,4,0)</f>
        <v>Kg</v>
      </c>
      <c r="J312" s="8">
        <f>VLOOKUP('Input Data'!$B312,'Master Data'!$A$2:$F$46,5,0)</f>
        <v>76</v>
      </c>
      <c r="K312" s="8">
        <f>VLOOKUP('Input Data'!$B312,'Master Data'!$A$2:$F$46,6,0)</f>
        <v>82.08</v>
      </c>
      <c r="L312" s="8">
        <f>'Input Data'!$C312*'Input Data'!$J312</f>
        <v>456</v>
      </c>
      <c r="M312" s="8">
        <f>'Input Data'!$C312*'Input Data'!$K312*(1-'Input Data'!$F312)</f>
        <v>492.48</v>
      </c>
      <c r="N312" s="8">
        <v>8</v>
      </c>
      <c r="O312" s="8" t="str">
        <f>TEXT('Input Data'!$A312,"MMM")</f>
        <v>Mar</v>
      </c>
      <c r="P312" s="8" t="str">
        <f>TEXT('Input Data'!$A312,"YYYY")</f>
        <v>2022</v>
      </c>
    </row>
    <row r="313" spans="1:16" ht="14.25" customHeight="1" x14ac:dyDescent="0.3">
      <c r="A313" s="6">
        <v>44629</v>
      </c>
      <c r="B313" s="7" t="s">
        <v>48</v>
      </c>
      <c r="C313" s="8">
        <v>3</v>
      </c>
      <c r="D313" s="8" t="s">
        <v>22</v>
      </c>
      <c r="E313" s="8" t="s">
        <v>18</v>
      </c>
      <c r="F313" s="9">
        <v>0</v>
      </c>
      <c r="G313" s="8" t="str">
        <f>VLOOKUP('Input Data'!$B313,'Master Data'!$A$2:$F$46,2,0)</f>
        <v>Product30</v>
      </c>
      <c r="H313" s="8" t="str">
        <f>VLOOKUP('Input Data'!$B313,'Master Data'!$A$2:$F$46,3,0)</f>
        <v>Category04</v>
      </c>
      <c r="I313" s="8" t="str">
        <f>VLOOKUP('Input Data'!$B313,'Master Data'!$A$2:$F$46,4,0)</f>
        <v>Ft</v>
      </c>
      <c r="J313" s="8">
        <f>VLOOKUP('Input Data'!$B313,'Master Data'!$A$2:$F$46,5,0)</f>
        <v>148</v>
      </c>
      <c r="K313" s="8">
        <f>VLOOKUP('Input Data'!$B313,'Master Data'!$A$2:$F$46,6,0)</f>
        <v>201.28</v>
      </c>
      <c r="L313" s="8">
        <f>'Input Data'!$C313*'Input Data'!$J313</f>
        <v>444</v>
      </c>
      <c r="M313" s="8">
        <f>'Input Data'!$C313*'Input Data'!$K313*(1-'Input Data'!$F313)</f>
        <v>603.84</v>
      </c>
      <c r="N313" s="8">
        <v>9</v>
      </c>
      <c r="O313" s="8" t="str">
        <f>TEXT('Input Data'!$A313,"MMM")</f>
        <v>Mar</v>
      </c>
      <c r="P313" s="8" t="str">
        <f>TEXT('Input Data'!$A313,"YYYY")</f>
        <v>2022</v>
      </c>
    </row>
    <row r="314" spans="1:16" ht="14.25" customHeight="1" x14ac:dyDescent="0.3">
      <c r="A314" s="6">
        <v>44629</v>
      </c>
      <c r="B314" s="7" t="s">
        <v>23</v>
      </c>
      <c r="C314" s="8">
        <v>11</v>
      </c>
      <c r="D314" s="8" t="s">
        <v>18</v>
      </c>
      <c r="E314" s="8" t="s">
        <v>20</v>
      </c>
      <c r="F314" s="9">
        <v>0</v>
      </c>
      <c r="G314" s="8" t="str">
        <f>VLOOKUP('Input Data'!$B314,'Master Data'!$A$2:$F$46,2,0)</f>
        <v>Product04</v>
      </c>
      <c r="H314" s="8" t="str">
        <f>VLOOKUP('Input Data'!$B314,'Master Data'!$A$2:$F$46,3,0)</f>
        <v>Category01</v>
      </c>
      <c r="I314" s="8" t="str">
        <f>VLOOKUP('Input Data'!$B314,'Master Data'!$A$2:$F$46,4,0)</f>
        <v>Lt</v>
      </c>
      <c r="J314" s="8">
        <f>VLOOKUP('Input Data'!$B314,'Master Data'!$A$2:$F$46,5,0)</f>
        <v>44</v>
      </c>
      <c r="K314" s="8">
        <f>VLOOKUP('Input Data'!$B314,'Master Data'!$A$2:$F$46,6,0)</f>
        <v>48.84</v>
      </c>
      <c r="L314" s="8">
        <f>'Input Data'!$C314*'Input Data'!$J314</f>
        <v>484</v>
      </c>
      <c r="M314" s="8">
        <f>'Input Data'!$C314*'Input Data'!$K314*(1-'Input Data'!$F314)</f>
        <v>537.24</v>
      </c>
      <c r="N314" s="8">
        <v>9</v>
      </c>
      <c r="O314" s="8" t="str">
        <f>TEXT('Input Data'!$A314,"MMM")</f>
        <v>Mar</v>
      </c>
      <c r="P314" s="8" t="str">
        <f>TEXT('Input Data'!$A314,"YYYY")</f>
        <v>2022</v>
      </c>
    </row>
    <row r="315" spans="1:16" ht="14.25" customHeight="1" x14ac:dyDescent="0.3">
      <c r="A315" s="6">
        <v>44630</v>
      </c>
      <c r="B315" s="7" t="s">
        <v>58</v>
      </c>
      <c r="C315" s="8">
        <v>12</v>
      </c>
      <c r="D315" s="8" t="s">
        <v>17</v>
      </c>
      <c r="E315" s="8" t="s">
        <v>18</v>
      </c>
      <c r="F315" s="9">
        <v>0</v>
      </c>
      <c r="G315" s="8" t="str">
        <f>VLOOKUP('Input Data'!$B315,'Master Data'!$A$2:$F$46,2,0)</f>
        <v>Product33</v>
      </c>
      <c r="H315" s="8" t="str">
        <f>VLOOKUP('Input Data'!$B315,'Master Data'!$A$2:$F$46,3,0)</f>
        <v>Category04</v>
      </c>
      <c r="I315" s="8" t="str">
        <f>VLOOKUP('Input Data'!$B315,'Master Data'!$A$2:$F$46,4,0)</f>
        <v>Kg</v>
      </c>
      <c r="J315" s="8">
        <f>VLOOKUP('Input Data'!$B315,'Master Data'!$A$2:$F$46,5,0)</f>
        <v>95</v>
      </c>
      <c r="K315" s="8">
        <f>VLOOKUP('Input Data'!$B315,'Master Data'!$A$2:$F$46,6,0)</f>
        <v>119.7</v>
      </c>
      <c r="L315" s="8">
        <f>'Input Data'!$C315*'Input Data'!$J315</f>
        <v>1140</v>
      </c>
      <c r="M315" s="8">
        <f>'Input Data'!$C315*'Input Data'!$K315*(1-'Input Data'!$F315)</f>
        <v>1436.4</v>
      </c>
      <c r="N315" s="8">
        <v>10</v>
      </c>
      <c r="O315" s="8" t="str">
        <f>TEXT('Input Data'!$A315,"MMM")</f>
        <v>Mar</v>
      </c>
      <c r="P315" s="8" t="str">
        <f>TEXT('Input Data'!$A315,"YYYY")</f>
        <v>2022</v>
      </c>
    </row>
    <row r="316" spans="1:16" ht="14.25" customHeight="1" x14ac:dyDescent="0.3">
      <c r="A316" s="6">
        <v>44634</v>
      </c>
      <c r="B316" s="7" t="s">
        <v>41</v>
      </c>
      <c r="C316" s="8">
        <v>2</v>
      </c>
      <c r="D316" s="8" t="s">
        <v>22</v>
      </c>
      <c r="E316" s="8" t="s">
        <v>20</v>
      </c>
      <c r="F316" s="9">
        <v>0</v>
      </c>
      <c r="G316" s="8" t="str">
        <f>VLOOKUP('Input Data'!$B316,'Master Data'!$A$2:$F$46,2,0)</f>
        <v>Product16</v>
      </c>
      <c r="H316" s="8" t="str">
        <f>VLOOKUP('Input Data'!$B316,'Master Data'!$A$2:$F$46,3,0)</f>
        <v>Category02</v>
      </c>
      <c r="I316" s="8" t="str">
        <f>VLOOKUP('Input Data'!$B316,'Master Data'!$A$2:$F$46,4,0)</f>
        <v>No.</v>
      </c>
      <c r="J316" s="8">
        <f>VLOOKUP('Input Data'!$B316,'Master Data'!$A$2:$F$46,5,0)</f>
        <v>13</v>
      </c>
      <c r="K316" s="8">
        <f>VLOOKUP('Input Data'!$B316,'Master Data'!$A$2:$F$46,6,0)</f>
        <v>16.64</v>
      </c>
      <c r="L316" s="8">
        <f>'Input Data'!$C316*'Input Data'!$J316</f>
        <v>26</v>
      </c>
      <c r="M316" s="8">
        <f>'Input Data'!$C316*'Input Data'!$K316*(1-'Input Data'!$F316)</f>
        <v>33.28</v>
      </c>
      <c r="N316" s="8">
        <v>14</v>
      </c>
      <c r="O316" s="8" t="str">
        <f>TEXT('Input Data'!$A316,"MMM")</f>
        <v>Mar</v>
      </c>
      <c r="P316" s="8" t="str">
        <f>TEXT('Input Data'!$A316,"YYYY")</f>
        <v>2022</v>
      </c>
    </row>
    <row r="317" spans="1:16" ht="14.25" customHeight="1" x14ac:dyDescent="0.3">
      <c r="A317" s="6">
        <v>44634</v>
      </c>
      <c r="B317" s="7" t="s">
        <v>62</v>
      </c>
      <c r="C317" s="8">
        <v>13</v>
      </c>
      <c r="D317" s="8" t="s">
        <v>22</v>
      </c>
      <c r="E317" s="8" t="s">
        <v>18</v>
      </c>
      <c r="F317" s="9">
        <v>0</v>
      </c>
      <c r="G317" s="8" t="str">
        <f>VLOOKUP('Input Data'!$B317,'Master Data'!$A$2:$F$46,2,0)</f>
        <v>Product26</v>
      </c>
      <c r="H317" s="8" t="str">
        <f>VLOOKUP('Input Data'!$B317,'Master Data'!$A$2:$F$46,3,0)</f>
        <v>Category04</v>
      </c>
      <c r="I317" s="8" t="str">
        <f>VLOOKUP('Input Data'!$B317,'Master Data'!$A$2:$F$46,4,0)</f>
        <v>No.</v>
      </c>
      <c r="J317" s="8">
        <f>VLOOKUP('Input Data'!$B317,'Master Data'!$A$2:$F$46,5,0)</f>
        <v>18</v>
      </c>
      <c r="K317" s="8">
        <f>VLOOKUP('Input Data'!$B317,'Master Data'!$A$2:$F$46,6,0)</f>
        <v>24.66</v>
      </c>
      <c r="L317" s="8">
        <f>'Input Data'!$C317*'Input Data'!$J317</f>
        <v>234</v>
      </c>
      <c r="M317" s="8">
        <f>'Input Data'!$C317*'Input Data'!$K317*(1-'Input Data'!$F317)</f>
        <v>320.58</v>
      </c>
      <c r="N317" s="8">
        <v>14</v>
      </c>
      <c r="O317" s="8" t="str">
        <f>TEXT('Input Data'!$A317,"MMM")</f>
        <v>Mar</v>
      </c>
      <c r="P317" s="8" t="str">
        <f>TEXT('Input Data'!$A317,"YYYY")</f>
        <v>2022</v>
      </c>
    </row>
    <row r="318" spans="1:16" ht="14.25" customHeight="1" x14ac:dyDescent="0.3">
      <c r="A318" s="6">
        <v>44638</v>
      </c>
      <c r="B318" s="7" t="s">
        <v>60</v>
      </c>
      <c r="C318" s="8">
        <v>2</v>
      </c>
      <c r="D318" s="8" t="s">
        <v>18</v>
      </c>
      <c r="E318" s="8" t="s">
        <v>20</v>
      </c>
      <c r="F318" s="9">
        <v>0</v>
      </c>
      <c r="G318" s="8" t="str">
        <f>VLOOKUP('Input Data'!$B318,'Master Data'!$A$2:$F$46,2,0)</f>
        <v>Product19</v>
      </c>
      <c r="H318" s="8" t="str">
        <f>VLOOKUP('Input Data'!$B318,'Master Data'!$A$2:$F$46,3,0)</f>
        <v>Category02</v>
      </c>
      <c r="I318" s="8" t="str">
        <f>VLOOKUP('Input Data'!$B318,'Master Data'!$A$2:$F$46,4,0)</f>
        <v>Ft</v>
      </c>
      <c r="J318" s="8">
        <f>VLOOKUP('Input Data'!$B318,'Master Data'!$A$2:$F$46,5,0)</f>
        <v>150</v>
      </c>
      <c r="K318" s="8">
        <f>VLOOKUP('Input Data'!$B318,'Master Data'!$A$2:$F$46,6,0)</f>
        <v>210</v>
      </c>
      <c r="L318" s="8">
        <f>'Input Data'!$C318*'Input Data'!$J318</f>
        <v>300</v>
      </c>
      <c r="M318" s="8">
        <f>'Input Data'!$C318*'Input Data'!$K318*(1-'Input Data'!$F318)</f>
        <v>420</v>
      </c>
      <c r="N318" s="8">
        <v>18</v>
      </c>
      <c r="O318" s="8" t="str">
        <f>TEXT('Input Data'!$A318,"MMM")</f>
        <v>Mar</v>
      </c>
      <c r="P318" s="8" t="str">
        <f>TEXT('Input Data'!$A318,"YYYY")</f>
        <v>2022</v>
      </c>
    </row>
    <row r="319" spans="1:16" ht="14.25" customHeight="1" x14ac:dyDescent="0.3">
      <c r="A319" s="6">
        <v>44638</v>
      </c>
      <c r="B319" s="7" t="s">
        <v>46</v>
      </c>
      <c r="C319" s="8">
        <v>10</v>
      </c>
      <c r="D319" s="8" t="s">
        <v>22</v>
      </c>
      <c r="E319" s="8" t="s">
        <v>20</v>
      </c>
      <c r="F319" s="9">
        <v>0</v>
      </c>
      <c r="G319" s="8" t="str">
        <f>VLOOKUP('Input Data'!$B319,'Master Data'!$A$2:$F$46,2,0)</f>
        <v>Product27</v>
      </c>
      <c r="H319" s="8" t="str">
        <f>VLOOKUP('Input Data'!$B319,'Master Data'!$A$2:$F$46,3,0)</f>
        <v>Category04</v>
      </c>
      <c r="I319" s="8" t="str">
        <f>VLOOKUP('Input Data'!$B319,'Master Data'!$A$2:$F$46,4,0)</f>
        <v>Lt</v>
      </c>
      <c r="J319" s="8">
        <f>VLOOKUP('Input Data'!$B319,'Master Data'!$A$2:$F$46,5,0)</f>
        <v>48</v>
      </c>
      <c r="K319" s="8">
        <f>VLOOKUP('Input Data'!$B319,'Master Data'!$A$2:$F$46,6,0)</f>
        <v>57.120000000000005</v>
      </c>
      <c r="L319" s="8">
        <f>'Input Data'!$C319*'Input Data'!$J319</f>
        <v>480</v>
      </c>
      <c r="M319" s="8">
        <f>'Input Data'!$C319*'Input Data'!$K319*(1-'Input Data'!$F319)</f>
        <v>571.20000000000005</v>
      </c>
      <c r="N319" s="8">
        <v>18</v>
      </c>
      <c r="O319" s="8" t="str">
        <f>TEXT('Input Data'!$A319,"MMM")</f>
        <v>Mar</v>
      </c>
      <c r="P319" s="8" t="str">
        <f>TEXT('Input Data'!$A319,"YYYY")</f>
        <v>2022</v>
      </c>
    </row>
    <row r="320" spans="1:16" ht="14.25" customHeight="1" x14ac:dyDescent="0.3">
      <c r="A320" s="6">
        <v>44639</v>
      </c>
      <c r="B320" s="7" t="s">
        <v>61</v>
      </c>
      <c r="C320" s="8">
        <v>6</v>
      </c>
      <c r="D320" s="8" t="s">
        <v>17</v>
      </c>
      <c r="E320" s="8" t="s">
        <v>20</v>
      </c>
      <c r="F320" s="9">
        <v>0</v>
      </c>
      <c r="G320" s="8" t="str">
        <f>VLOOKUP('Input Data'!$B320,'Master Data'!$A$2:$F$46,2,0)</f>
        <v>Product41</v>
      </c>
      <c r="H320" s="8" t="str">
        <f>VLOOKUP('Input Data'!$B320,'Master Data'!$A$2:$F$46,3,0)</f>
        <v>Category05</v>
      </c>
      <c r="I320" s="8" t="str">
        <f>VLOOKUP('Input Data'!$B320,'Master Data'!$A$2:$F$46,4,0)</f>
        <v>Ft</v>
      </c>
      <c r="J320" s="8">
        <f>VLOOKUP('Input Data'!$B320,'Master Data'!$A$2:$F$46,5,0)</f>
        <v>138</v>
      </c>
      <c r="K320" s="8">
        <f>VLOOKUP('Input Data'!$B320,'Master Data'!$A$2:$F$46,6,0)</f>
        <v>173.88</v>
      </c>
      <c r="L320" s="8">
        <f>'Input Data'!$C320*'Input Data'!$J320</f>
        <v>828</v>
      </c>
      <c r="M320" s="8">
        <f>'Input Data'!$C320*'Input Data'!$K320*(1-'Input Data'!$F320)</f>
        <v>1043.28</v>
      </c>
      <c r="N320" s="8">
        <v>19</v>
      </c>
      <c r="O320" s="8" t="str">
        <f>TEXT('Input Data'!$A320,"MMM")</f>
        <v>Mar</v>
      </c>
      <c r="P320" s="8" t="str">
        <f>TEXT('Input Data'!$A320,"YYYY")</f>
        <v>2022</v>
      </c>
    </row>
    <row r="321" spans="1:16" ht="14.25" customHeight="1" x14ac:dyDescent="0.3">
      <c r="A321" s="6">
        <v>44643</v>
      </c>
      <c r="B321" s="7" t="s">
        <v>38</v>
      </c>
      <c r="C321" s="8">
        <v>9</v>
      </c>
      <c r="D321" s="8" t="s">
        <v>22</v>
      </c>
      <c r="E321" s="8" t="s">
        <v>20</v>
      </c>
      <c r="F321" s="9">
        <v>0</v>
      </c>
      <c r="G321" s="8" t="str">
        <f>VLOOKUP('Input Data'!$B321,'Master Data'!$A$2:$F$46,2,0)</f>
        <v>Product32</v>
      </c>
      <c r="H321" s="8" t="str">
        <f>VLOOKUP('Input Data'!$B321,'Master Data'!$A$2:$F$46,3,0)</f>
        <v>Category04</v>
      </c>
      <c r="I321" s="8" t="str">
        <f>VLOOKUP('Input Data'!$B321,'Master Data'!$A$2:$F$46,4,0)</f>
        <v>Kg</v>
      </c>
      <c r="J321" s="8">
        <f>VLOOKUP('Input Data'!$B321,'Master Data'!$A$2:$F$46,5,0)</f>
        <v>89</v>
      </c>
      <c r="K321" s="8">
        <f>VLOOKUP('Input Data'!$B321,'Master Data'!$A$2:$F$46,6,0)</f>
        <v>117.48</v>
      </c>
      <c r="L321" s="8">
        <f>'Input Data'!$C321*'Input Data'!$J321</f>
        <v>801</v>
      </c>
      <c r="M321" s="8">
        <f>'Input Data'!$C321*'Input Data'!$K321*(1-'Input Data'!$F321)</f>
        <v>1057.32</v>
      </c>
      <c r="N321" s="8">
        <v>23</v>
      </c>
      <c r="O321" s="8" t="str">
        <f>TEXT('Input Data'!$A321,"MMM")</f>
        <v>Mar</v>
      </c>
      <c r="P321" s="8" t="str">
        <f>TEXT('Input Data'!$A321,"YYYY")</f>
        <v>2022</v>
      </c>
    </row>
    <row r="322" spans="1:16" ht="14.25" customHeight="1" x14ac:dyDescent="0.3">
      <c r="A322" s="6">
        <v>44645</v>
      </c>
      <c r="B322" s="7" t="s">
        <v>36</v>
      </c>
      <c r="C322" s="8">
        <v>2</v>
      </c>
      <c r="D322" s="8" t="s">
        <v>17</v>
      </c>
      <c r="E322" s="8" t="s">
        <v>18</v>
      </c>
      <c r="F322" s="9">
        <v>0</v>
      </c>
      <c r="G322" s="8" t="str">
        <f>VLOOKUP('Input Data'!$B322,'Master Data'!$A$2:$F$46,2,0)</f>
        <v>Product01</v>
      </c>
      <c r="H322" s="8" t="str">
        <f>VLOOKUP('Input Data'!$B322,'Master Data'!$A$2:$F$46,3,0)</f>
        <v>Category01</v>
      </c>
      <c r="I322" s="8" t="str">
        <f>VLOOKUP('Input Data'!$B322,'Master Data'!$A$2:$F$46,4,0)</f>
        <v>Kg</v>
      </c>
      <c r="J322" s="8">
        <f>VLOOKUP('Input Data'!$B322,'Master Data'!$A$2:$F$46,5,0)</f>
        <v>98</v>
      </c>
      <c r="K322" s="8">
        <f>VLOOKUP('Input Data'!$B322,'Master Data'!$A$2:$F$46,6,0)</f>
        <v>103.88</v>
      </c>
      <c r="L322" s="8">
        <f>'Input Data'!$C322*'Input Data'!$J322</f>
        <v>196</v>
      </c>
      <c r="M322" s="8">
        <f>'Input Data'!$C322*'Input Data'!$K322*(1-'Input Data'!$F322)</f>
        <v>207.76</v>
      </c>
      <c r="N322" s="8">
        <v>25</v>
      </c>
      <c r="O322" s="8" t="str">
        <f>TEXT('Input Data'!$A322,"MMM")</f>
        <v>Mar</v>
      </c>
      <c r="P322" s="8" t="str">
        <f>TEXT('Input Data'!$A322,"YYYY")</f>
        <v>2022</v>
      </c>
    </row>
    <row r="323" spans="1:16" ht="14.25" customHeight="1" x14ac:dyDescent="0.3">
      <c r="A323" s="6">
        <v>44645</v>
      </c>
      <c r="B323" s="7" t="s">
        <v>48</v>
      </c>
      <c r="C323" s="8">
        <v>11</v>
      </c>
      <c r="D323" s="8" t="s">
        <v>22</v>
      </c>
      <c r="E323" s="8" t="s">
        <v>18</v>
      </c>
      <c r="F323" s="9">
        <v>0</v>
      </c>
      <c r="G323" s="8" t="str">
        <f>VLOOKUP('Input Data'!$B323,'Master Data'!$A$2:$F$46,2,0)</f>
        <v>Product30</v>
      </c>
      <c r="H323" s="8" t="str">
        <f>VLOOKUP('Input Data'!$B323,'Master Data'!$A$2:$F$46,3,0)</f>
        <v>Category04</v>
      </c>
      <c r="I323" s="8" t="str">
        <f>VLOOKUP('Input Data'!$B323,'Master Data'!$A$2:$F$46,4,0)</f>
        <v>Ft</v>
      </c>
      <c r="J323" s="8">
        <f>VLOOKUP('Input Data'!$B323,'Master Data'!$A$2:$F$46,5,0)</f>
        <v>148</v>
      </c>
      <c r="K323" s="8">
        <f>VLOOKUP('Input Data'!$B323,'Master Data'!$A$2:$F$46,6,0)</f>
        <v>201.28</v>
      </c>
      <c r="L323" s="8">
        <f>'Input Data'!$C323*'Input Data'!$J323</f>
        <v>1628</v>
      </c>
      <c r="M323" s="8">
        <f>'Input Data'!$C323*'Input Data'!$K323*(1-'Input Data'!$F323)</f>
        <v>2214.08</v>
      </c>
      <c r="N323" s="8">
        <v>25</v>
      </c>
      <c r="O323" s="8" t="str">
        <f>TEXT('Input Data'!$A323,"MMM")</f>
        <v>Mar</v>
      </c>
      <c r="P323" s="8" t="str">
        <f>TEXT('Input Data'!$A323,"YYYY")</f>
        <v>2022</v>
      </c>
    </row>
    <row r="324" spans="1:16" ht="14.25" customHeight="1" x14ac:dyDescent="0.3">
      <c r="A324" s="6">
        <v>44649</v>
      </c>
      <c r="B324" s="7" t="s">
        <v>38</v>
      </c>
      <c r="C324" s="8">
        <v>12</v>
      </c>
      <c r="D324" s="8" t="s">
        <v>18</v>
      </c>
      <c r="E324" s="8" t="s">
        <v>18</v>
      </c>
      <c r="F324" s="9">
        <v>0</v>
      </c>
      <c r="G324" s="8" t="str">
        <f>VLOOKUP('Input Data'!$B324,'Master Data'!$A$2:$F$46,2,0)</f>
        <v>Product32</v>
      </c>
      <c r="H324" s="8" t="str">
        <f>VLOOKUP('Input Data'!$B324,'Master Data'!$A$2:$F$46,3,0)</f>
        <v>Category04</v>
      </c>
      <c r="I324" s="8" t="str">
        <f>VLOOKUP('Input Data'!$B324,'Master Data'!$A$2:$F$46,4,0)</f>
        <v>Kg</v>
      </c>
      <c r="J324" s="8">
        <f>VLOOKUP('Input Data'!$B324,'Master Data'!$A$2:$F$46,5,0)</f>
        <v>89</v>
      </c>
      <c r="K324" s="8">
        <f>VLOOKUP('Input Data'!$B324,'Master Data'!$A$2:$F$46,6,0)</f>
        <v>117.48</v>
      </c>
      <c r="L324" s="8">
        <f>'Input Data'!$C324*'Input Data'!$J324</f>
        <v>1068</v>
      </c>
      <c r="M324" s="8">
        <f>'Input Data'!$C324*'Input Data'!$K324*(1-'Input Data'!$F324)</f>
        <v>1409.76</v>
      </c>
      <c r="N324" s="8">
        <v>29</v>
      </c>
      <c r="O324" s="8" t="str">
        <f>TEXT('Input Data'!$A324,"MMM")</f>
        <v>Mar</v>
      </c>
      <c r="P324" s="8" t="str">
        <f>TEXT('Input Data'!$A324,"YYYY")</f>
        <v>2022</v>
      </c>
    </row>
    <row r="325" spans="1:16" ht="14.25" customHeight="1" x14ac:dyDescent="0.3">
      <c r="A325" s="6">
        <v>44650</v>
      </c>
      <c r="B325" s="7" t="s">
        <v>36</v>
      </c>
      <c r="C325" s="8">
        <v>13</v>
      </c>
      <c r="D325" s="8" t="s">
        <v>18</v>
      </c>
      <c r="E325" s="8" t="s">
        <v>20</v>
      </c>
      <c r="F325" s="9">
        <v>0</v>
      </c>
      <c r="G325" s="8" t="str">
        <f>VLOOKUP('Input Data'!$B325,'Master Data'!$A$2:$F$46,2,0)</f>
        <v>Product01</v>
      </c>
      <c r="H325" s="8" t="str">
        <f>VLOOKUP('Input Data'!$B325,'Master Data'!$A$2:$F$46,3,0)</f>
        <v>Category01</v>
      </c>
      <c r="I325" s="8" t="str">
        <f>VLOOKUP('Input Data'!$B325,'Master Data'!$A$2:$F$46,4,0)</f>
        <v>Kg</v>
      </c>
      <c r="J325" s="8">
        <f>VLOOKUP('Input Data'!$B325,'Master Data'!$A$2:$F$46,5,0)</f>
        <v>98</v>
      </c>
      <c r="K325" s="8">
        <f>VLOOKUP('Input Data'!$B325,'Master Data'!$A$2:$F$46,6,0)</f>
        <v>103.88</v>
      </c>
      <c r="L325" s="8">
        <f>'Input Data'!$C325*'Input Data'!$J325</f>
        <v>1274</v>
      </c>
      <c r="M325" s="8">
        <f>'Input Data'!$C325*'Input Data'!$K325*(1-'Input Data'!$F325)</f>
        <v>1350.44</v>
      </c>
      <c r="N325" s="8">
        <v>30</v>
      </c>
      <c r="O325" s="8" t="str">
        <f>TEXT('Input Data'!$A325,"MMM")</f>
        <v>Mar</v>
      </c>
      <c r="P325" s="8" t="str">
        <f>TEXT('Input Data'!$A325,"YYYY")</f>
        <v>2022</v>
      </c>
    </row>
    <row r="326" spans="1:16" ht="14.25" customHeight="1" x14ac:dyDescent="0.3">
      <c r="A326" s="6">
        <v>44652</v>
      </c>
      <c r="B326" s="7" t="s">
        <v>49</v>
      </c>
      <c r="C326" s="8">
        <v>2</v>
      </c>
      <c r="D326" s="8" t="s">
        <v>18</v>
      </c>
      <c r="E326" s="8" t="s">
        <v>20</v>
      </c>
      <c r="F326" s="9">
        <v>0</v>
      </c>
      <c r="G326" s="8" t="str">
        <f>VLOOKUP('Input Data'!$B326,'Master Data'!$A$2:$F$46,2,0)</f>
        <v>Product02</v>
      </c>
      <c r="H326" s="8" t="str">
        <f>VLOOKUP('Input Data'!$B326,'Master Data'!$A$2:$F$46,3,0)</f>
        <v>Category01</v>
      </c>
      <c r="I326" s="8" t="str">
        <f>VLOOKUP('Input Data'!$B326,'Master Data'!$A$2:$F$46,4,0)</f>
        <v>Kg</v>
      </c>
      <c r="J326" s="8">
        <f>VLOOKUP('Input Data'!$B326,'Master Data'!$A$2:$F$46,5,0)</f>
        <v>105</v>
      </c>
      <c r="K326" s="8">
        <f>VLOOKUP('Input Data'!$B326,'Master Data'!$A$2:$F$46,6,0)</f>
        <v>142.80000000000001</v>
      </c>
      <c r="L326" s="8">
        <f>'Input Data'!$C326*'Input Data'!$J326</f>
        <v>210</v>
      </c>
      <c r="M326" s="8">
        <f>'Input Data'!$C326*'Input Data'!$K326*(1-'Input Data'!$F326)</f>
        <v>285.60000000000002</v>
      </c>
      <c r="N326" s="8">
        <v>1</v>
      </c>
      <c r="O326" s="8" t="str">
        <f>TEXT('Input Data'!$A326,"MMM")</f>
        <v>Apr</v>
      </c>
      <c r="P326" s="8" t="str">
        <f>TEXT('Input Data'!$A326,"YYYY")</f>
        <v>2022</v>
      </c>
    </row>
    <row r="327" spans="1:16" ht="14.25" customHeight="1" x14ac:dyDescent="0.3">
      <c r="A327" s="6">
        <v>44653</v>
      </c>
      <c r="B327" s="7" t="s">
        <v>49</v>
      </c>
      <c r="C327" s="8">
        <v>3</v>
      </c>
      <c r="D327" s="8" t="s">
        <v>22</v>
      </c>
      <c r="E327" s="8" t="s">
        <v>20</v>
      </c>
      <c r="F327" s="9">
        <v>0</v>
      </c>
      <c r="G327" s="8" t="str">
        <f>VLOOKUP('Input Data'!$B327,'Master Data'!$A$2:$F$46,2,0)</f>
        <v>Product02</v>
      </c>
      <c r="H327" s="8" t="str">
        <f>VLOOKUP('Input Data'!$B327,'Master Data'!$A$2:$F$46,3,0)</f>
        <v>Category01</v>
      </c>
      <c r="I327" s="8" t="str">
        <f>VLOOKUP('Input Data'!$B327,'Master Data'!$A$2:$F$46,4,0)</f>
        <v>Kg</v>
      </c>
      <c r="J327" s="8">
        <f>VLOOKUP('Input Data'!$B327,'Master Data'!$A$2:$F$46,5,0)</f>
        <v>105</v>
      </c>
      <c r="K327" s="8">
        <f>VLOOKUP('Input Data'!$B327,'Master Data'!$A$2:$F$46,6,0)</f>
        <v>142.80000000000001</v>
      </c>
      <c r="L327" s="8">
        <f>'Input Data'!$C327*'Input Data'!$J327</f>
        <v>315</v>
      </c>
      <c r="M327" s="8">
        <f>'Input Data'!$C327*'Input Data'!$K327*(1-'Input Data'!$F327)</f>
        <v>428.40000000000003</v>
      </c>
      <c r="N327" s="8">
        <v>2</v>
      </c>
      <c r="O327" s="8" t="str">
        <f>TEXT('Input Data'!$A327,"MMM")</f>
        <v>Apr</v>
      </c>
      <c r="P327" s="8" t="str">
        <f>TEXT('Input Data'!$A327,"YYYY")</f>
        <v>2022</v>
      </c>
    </row>
    <row r="328" spans="1:16" ht="14.25" customHeight="1" x14ac:dyDescent="0.3">
      <c r="A328" s="6">
        <v>44657</v>
      </c>
      <c r="B328" s="7" t="s">
        <v>37</v>
      </c>
      <c r="C328" s="8">
        <v>2</v>
      </c>
      <c r="D328" s="8" t="s">
        <v>17</v>
      </c>
      <c r="E328" s="8" t="s">
        <v>20</v>
      </c>
      <c r="F328" s="9">
        <v>0</v>
      </c>
      <c r="G328" s="8" t="str">
        <f>VLOOKUP('Input Data'!$B328,'Master Data'!$A$2:$F$46,2,0)</f>
        <v>Product40</v>
      </c>
      <c r="H328" s="8" t="str">
        <f>VLOOKUP('Input Data'!$B328,'Master Data'!$A$2:$F$46,3,0)</f>
        <v>Category05</v>
      </c>
      <c r="I328" s="8" t="str">
        <f>VLOOKUP('Input Data'!$B328,'Master Data'!$A$2:$F$46,4,0)</f>
        <v>Kg</v>
      </c>
      <c r="J328" s="8">
        <f>VLOOKUP('Input Data'!$B328,'Master Data'!$A$2:$F$46,5,0)</f>
        <v>90</v>
      </c>
      <c r="K328" s="8">
        <f>VLOOKUP('Input Data'!$B328,'Master Data'!$A$2:$F$46,6,0)</f>
        <v>115.2</v>
      </c>
      <c r="L328" s="8">
        <f>'Input Data'!$C328*'Input Data'!$J328</f>
        <v>180</v>
      </c>
      <c r="M328" s="8">
        <f>'Input Data'!$C328*'Input Data'!$K328*(1-'Input Data'!$F328)</f>
        <v>230.4</v>
      </c>
      <c r="N328" s="8">
        <v>6</v>
      </c>
      <c r="O328" s="8" t="str">
        <f>TEXT('Input Data'!$A328,"MMM")</f>
        <v>Apr</v>
      </c>
      <c r="P328" s="8" t="str">
        <f>TEXT('Input Data'!$A328,"YYYY")</f>
        <v>2022</v>
      </c>
    </row>
    <row r="329" spans="1:16" ht="14.25" customHeight="1" x14ac:dyDescent="0.3">
      <c r="A329" s="6">
        <v>44658</v>
      </c>
      <c r="B329" s="7" t="s">
        <v>62</v>
      </c>
      <c r="C329" s="8">
        <v>7</v>
      </c>
      <c r="D329" s="8" t="s">
        <v>22</v>
      </c>
      <c r="E329" s="8" t="s">
        <v>18</v>
      </c>
      <c r="F329" s="9">
        <v>0</v>
      </c>
      <c r="G329" s="8" t="str">
        <f>VLOOKUP('Input Data'!$B329,'Master Data'!$A$2:$F$46,2,0)</f>
        <v>Product26</v>
      </c>
      <c r="H329" s="8" t="str">
        <f>VLOOKUP('Input Data'!$B329,'Master Data'!$A$2:$F$46,3,0)</f>
        <v>Category04</v>
      </c>
      <c r="I329" s="8" t="str">
        <f>VLOOKUP('Input Data'!$B329,'Master Data'!$A$2:$F$46,4,0)</f>
        <v>No.</v>
      </c>
      <c r="J329" s="8">
        <f>VLOOKUP('Input Data'!$B329,'Master Data'!$A$2:$F$46,5,0)</f>
        <v>18</v>
      </c>
      <c r="K329" s="8">
        <f>VLOOKUP('Input Data'!$B329,'Master Data'!$A$2:$F$46,6,0)</f>
        <v>24.66</v>
      </c>
      <c r="L329" s="8">
        <f>'Input Data'!$C329*'Input Data'!$J329</f>
        <v>126</v>
      </c>
      <c r="M329" s="8">
        <f>'Input Data'!$C329*'Input Data'!$K329*(1-'Input Data'!$F329)</f>
        <v>172.62</v>
      </c>
      <c r="N329" s="8">
        <v>7</v>
      </c>
      <c r="O329" s="8" t="str">
        <f>TEXT('Input Data'!$A329,"MMM")</f>
        <v>Apr</v>
      </c>
      <c r="P329" s="8" t="str">
        <f>TEXT('Input Data'!$A329,"YYYY")</f>
        <v>2022</v>
      </c>
    </row>
    <row r="330" spans="1:16" ht="14.25" customHeight="1" x14ac:dyDescent="0.3">
      <c r="A330" s="6">
        <v>44660</v>
      </c>
      <c r="B330" s="7" t="s">
        <v>54</v>
      </c>
      <c r="C330" s="8">
        <v>12</v>
      </c>
      <c r="D330" s="8" t="s">
        <v>17</v>
      </c>
      <c r="E330" s="8" t="s">
        <v>20</v>
      </c>
      <c r="F330" s="9">
        <v>0</v>
      </c>
      <c r="G330" s="8" t="str">
        <f>VLOOKUP('Input Data'!$B330,'Master Data'!$A$2:$F$46,2,0)</f>
        <v>Product39</v>
      </c>
      <c r="H330" s="8" t="str">
        <f>VLOOKUP('Input Data'!$B330,'Master Data'!$A$2:$F$46,3,0)</f>
        <v>Category05</v>
      </c>
      <c r="I330" s="8" t="str">
        <f>VLOOKUP('Input Data'!$B330,'Master Data'!$A$2:$F$46,4,0)</f>
        <v>No.</v>
      </c>
      <c r="J330" s="8">
        <f>VLOOKUP('Input Data'!$B330,'Master Data'!$A$2:$F$46,5,0)</f>
        <v>37</v>
      </c>
      <c r="K330" s="8">
        <f>VLOOKUP('Input Data'!$B330,'Master Data'!$A$2:$F$46,6,0)</f>
        <v>42.55</v>
      </c>
      <c r="L330" s="8">
        <f>'Input Data'!$C330*'Input Data'!$J330</f>
        <v>444</v>
      </c>
      <c r="M330" s="8">
        <f>'Input Data'!$C330*'Input Data'!$K330*(1-'Input Data'!$F330)</f>
        <v>510.59999999999997</v>
      </c>
      <c r="N330" s="8">
        <v>9</v>
      </c>
      <c r="O330" s="8" t="str">
        <f>TEXT('Input Data'!$A330,"MMM")</f>
        <v>Apr</v>
      </c>
      <c r="P330" s="8" t="str">
        <f>TEXT('Input Data'!$A330,"YYYY")</f>
        <v>2022</v>
      </c>
    </row>
    <row r="331" spans="1:16" ht="14.25" customHeight="1" x14ac:dyDescent="0.3">
      <c r="A331" s="6">
        <v>44660</v>
      </c>
      <c r="B331" s="7" t="s">
        <v>49</v>
      </c>
      <c r="C331" s="8">
        <v>9</v>
      </c>
      <c r="D331" s="8" t="s">
        <v>18</v>
      </c>
      <c r="E331" s="8" t="s">
        <v>18</v>
      </c>
      <c r="F331" s="9">
        <v>0</v>
      </c>
      <c r="G331" s="8" t="str">
        <f>VLOOKUP('Input Data'!$B331,'Master Data'!$A$2:$F$46,2,0)</f>
        <v>Product02</v>
      </c>
      <c r="H331" s="8" t="str">
        <f>VLOOKUP('Input Data'!$B331,'Master Data'!$A$2:$F$46,3,0)</f>
        <v>Category01</v>
      </c>
      <c r="I331" s="8" t="str">
        <f>VLOOKUP('Input Data'!$B331,'Master Data'!$A$2:$F$46,4,0)</f>
        <v>Kg</v>
      </c>
      <c r="J331" s="8">
        <f>VLOOKUP('Input Data'!$B331,'Master Data'!$A$2:$F$46,5,0)</f>
        <v>105</v>
      </c>
      <c r="K331" s="8">
        <f>VLOOKUP('Input Data'!$B331,'Master Data'!$A$2:$F$46,6,0)</f>
        <v>142.80000000000001</v>
      </c>
      <c r="L331" s="8">
        <f>'Input Data'!$C331*'Input Data'!$J331</f>
        <v>945</v>
      </c>
      <c r="M331" s="8">
        <f>'Input Data'!$C331*'Input Data'!$K331*(1-'Input Data'!$F331)</f>
        <v>1285.2</v>
      </c>
      <c r="N331" s="8">
        <v>9</v>
      </c>
      <c r="O331" s="8" t="str">
        <f>TEXT('Input Data'!$A331,"MMM")</f>
        <v>Apr</v>
      </c>
      <c r="P331" s="8" t="str">
        <f>TEXT('Input Data'!$A331,"YYYY")</f>
        <v>2022</v>
      </c>
    </row>
    <row r="332" spans="1:16" ht="14.25" customHeight="1" x14ac:dyDescent="0.3">
      <c r="A332" s="6">
        <v>44664</v>
      </c>
      <c r="B332" s="7" t="s">
        <v>41</v>
      </c>
      <c r="C332" s="8">
        <v>14</v>
      </c>
      <c r="D332" s="8" t="s">
        <v>17</v>
      </c>
      <c r="E332" s="8" t="s">
        <v>18</v>
      </c>
      <c r="F332" s="9">
        <v>0</v>
      </c>
      <c r="G332" s="8" t="str">
        <f>VLOOKUP('Input Data'!$B332,'Master Data'!$A$2:$F$46,2,0)</f>
        <v>Product16</v>
      </c>
      <c r="H332" s="8" t="str">
        <f>VLOOKUP('Input Data'!$B332,'Master Data'!$A$2:$F$46,3,0)</f>
        <v>Category02</v>
      </c>
      <c r="I332" s="8" t="str">
        <f>VLOOKUP('Input Data'!$B332,'Master Data'!$A$2:$F$46,4,0)</f>
        <v>No.</v>
      </c>
      <c r="J332" s="8">
        <f>VLOOKUP('Input Data'!$B332,'Master Data'!$A$2:$F$46,5,0)</f>
        <v>13</v>
      </c>
      <c r="K332" s="8">
        <f>VLOOKUP('Input Data'!$B332,'Master Data'!$A$2:$F$46,6,0)</f>
        <v>16.64</v>
      </c>
      <c r="L332" s="8">
        <f>'Input Data'!$C332*'Input Data'!$J332</f>
        <v>182</v>
      </c>
      <c r="M332" s="8">
        <f>'Input Data'!$C332*'Input Data'!$K332*(1-'Input Data'!$F332)</f>
        <v>232.96</v>
      </c>
      <c r="N332" s="8">
        <v>13</v>
      </c>
      <c r="O332" s="8" t="str">
        <f>TEXT('Input Data'!$A332,"MMM")</f>
        <v>Apr</v>
      </c>
      <c r="P332" s="8" t="str">
        <f>TEXT('Input Data'!$A332,"YYYY")</f>
        <v>2022</v>
      </c>
    </row>
    <row r="333" spans="1:16" ht="14.25" customHeight="1" x14ac:dyDescent="0.3">
      <c r="A333" s="6">
        <v>44669</v>
      </c>
      <c r="B333" s="7" t="s">
        <v>61</v>
      </c>
      <c r="C333" s="8">
        <v>9</v>
      </c>
      <c r="D333" s="8" t="s">
        <v>22</v>
      </c>
      <c r="E333" s="8" t="s">
        <v>20</v>
      </c>
      <c r="F333" s="9">
        <v>0</v>
      </c>
      <c r="G333" s="8" t="str">
        <f>VLOOKUP('Input Data'!$B333,'Master Data'!$A$2:$F$46,2,0)</f>
        <v>Product41</v>
      </c>
      <c r="H333" s="8" t="str">
        <f>VLOOKUP('Input Data'!$B333,'Master Data'!$A$2:$F$46,3,0)</f>
        <v>Category05</v>
      </c>
      <c r="I333" s="8" t="str">
        <f>VLOOKUP('Input Data'!$B333,'Master Data'!$A$2:$F$46,4,0)</f>
        <v>Ft</v>
      </c>
      <c r="J333" s="8">
        <f>VLOOKUP('Input Data'!$B333,'Master Data'!$A$2:$F$46,5,0)</f>
        <v>138</v>
      </c>
      <c r="K333" s="8">
        <f>VLOOKUP('Input Data'!$B333,'Master Data'!$A$2:$F$46,6,0)</f>
        <v>173.88</v>
      </c>
      <c r="L333" s="8">
        <f>'Input Data'!$C333*'Input Data'!$J333</f>
        <v>1242</v>
      </c>
      <c r="M333" s="8">
        <f>'Input Data'!$C333*'Input Data'!$K333*(1-'Input Data'!$F333)</f>
        <v>1564.92</v>
      </c>
      <c r="N333" s="8">
        <v>18</v>
      </c>
      <c r="O333" s="8" t="str">
        <f>TEXT('Input Data'!$A333,"MMM")</f>
        <v>Apr</v>
      </c>
      <c r="P333" s="8" t="str">
        <f>TEXT('Input Data'!$A333,"YYYY")</f>
        <v>2022</v>
      </c>
    </row>
    <row r="334" spans="1:16" ht="14.25" customHeight="1" x14ac:dyDescent="0.3">
      <c r="A334" s="6">
        <v>44671</v>
      </c>
      <c r="B334" s="7" t="s">
        <v>50</v>
      </c>
      <c r="C334" s="8">
        <v>2</v>
      </c>
      <c r="D334" s="8" t="s">
        <v>17</v>
      </c>
      <c r="E334" s="8" t="s">
        <v>18</v>
      </c>
      <c r="F334" s="9">
        <v>0</v>
      </c>
      <c r="G334" s="8" t="str">
        <f>VLOOKUP('Input Data'!$B334,'Master Data'!$A$2:$F$46,2,0)</f>
        <v>Product18</v>
      </c>
      <c r="H334" s="8" t="str">
        <f>VLOOKUP('Input Data'!$B334,'Master Data'!$A$2:$F$46,3,0)</f>
        <v>Category02</v>
      </c>
      <c r="I334" s="8" t="str">
        <f>VLOOKUP('Input Data'!$B334,'Master Data'!$A$2:$F$46,4,0)</f>
        <v>No.</v>
      </c>
      <c r="J334" s="8">
        <f>VLOOKUP('Input Data'!$B334,'Master Data'!$A$2:$F$46,5,0)</f>
        <v>37</v>
      </c>
      <c r="K334" s="8">
        <f>VLOOKUP('Input Data'!$B334,'Master Data'!$A$2:$F$46,6,0)</f>
        <v>49.21</v>
      </c>
      <c r="L334" s="8">
        <f>'Input Data'!$C334*'Input Data'!$J334</f>
        <v>74</v>
      </c>
      <c r="M334" s="8">
        <f>'Input Data'!$C334*'Input Data'!$K334*(1-'Input Data'!$F334)</f>
        <v>98.42</v>
      </c>
      <c r="N334" s="8">
        <v>20</v>
      </c>
      <c r="O334" s="8" t="str">
        <f>TEXT('Input Data'!$A334,"MMM")</f>
        <v>Apr</v>
      </c>
      <c r="P334" s="8" t="str">
        <f>TEXT('Input Data'!$A334,"YYYY")</f>
        <v>2022</v>
      </c>
    </row>
    <row r="335" spans="1:16" ht="14.25" customHeight="1" x14ac:dyDescent="0.3">
      <c r="A335" s="6">
        <v>44671</v>
      </c>
      <c r="B335" s="7" t="s">
        <v>55</v>
      </c>
      <c r="C335" s="8">
        <v>4</v>
      </c>
      <c r="D335" s="8" t="s">
        <v>22</v>
      </c>
      <c r="E335" s="8" t="s">
        <v>18</v>
      </c>
      <c r="F335" s="9">
        <v>0</v>
      </c>
      <c r="G335" s="8" t="str">
        <f>VLOOKUP('Input Data'!$B335,'Master Data'!$A$2:$F$46,2,0)</f>
        <v>Product12</v>
      </c>
      <c r="H335" s="8" t="str">
        <f>VLOOKUP('Input Data'!$B335,'Master Data'!$A$2:$F$46,3,0)</f>
        <v>Category02</v>
      </c>
      <c r="I335" s="8" t="str">
        <f>VLOOKUP('Input Data'!$B335,'Master Data'!$A$2:$F$46,4,0)</f>
        <v>Kg</v>
      </c>
      <c r="J335" s="8">
        <f>VLOOKUP('Input Data'!$B335,'Master Data'!$A$2:$F$46,5,0)</f>
        <v>73</v>
      </c>
      <c r="K335" s="8">
        <f>VLOOKUP('Input Data'!$B335,'Master Data'!$A$2:$F$46,6,0)</f>
        <v>94.17</v>
      </c>
      <c r="L335" s="8">
        <f>'Input Data'!$C335*'Input Data'!$J335</f>
        <v>292</v>
      </c>
      <c r="M335" s="8">
        <f>'Input Data'!$C335*'Input Data'!$K335*(1-'Input Data'!$F335)</f>
        <v>376.68</v>
      </c>
      <c r="N335" s="8">
        <v>20</v>
      </c>
      <c r="O335" s="8" t="str">
        <f>TEXT('Input Data'!$A335,"MMM")</f>
        <v>Apr</v>
      </c>
      <c r="P335" s="8" t="str">
        <f>TEXT('Input Data'!$A335,"YYYY")</f>
        <v>2022</v>
      </c>
    </row>
    <row r="336" spans="1:16" ht="14.25" customHeight="1" x14ac:dyDescent="0.3">
      <c r="A336" s="6">
        <v>44672</v>
      </c>
      <c r="B336" s="7" t="s">
        <v>48</v>
      </c>
      <c r="C336" s="8">
        <v>2</v>
      </c>
      <c r="D336" s="8" t="s">
        <v>22</v>
      </c>
      <c r="E336" s="8" t="s">
        <v>20</v>
      </c>
      <c r="F336" s="9">
        <v>0</v>
      </c>
      <c r="G336" s="8" t="str">
        <f>VLOOKUP('Input Data'!$B336,'Master Data'!$A$2:$F$46,2,0)</f>
        <v>Product30</v>
      </c>
      <c r="H336" s="8" t="str">
        <f>VLOOKUP('Input Data'!$B336,'Master Data'!$A$2:$F$46,3,0)</f>
        <v>Category04</v>
      </c>
      <c r="I336" s="8" t="str">
        <f>VLOOKUP('Input Data'!$B336,'Master Data'!$A$2:$F$46,4,0)</f>
        <v>Ft</v>
      </c>
      <c r="J336" s="8">
        <f>VLOOKUP('Input Data'!$B336,'Master Data'!$A$2:$F$46,5,0)</f>
        <v>148</v>
      </c>
      <c r="K336" s="8">
        <f>VLOOKUP('Input Data'!$B336,'Master Data'!$A$2:$F$46,6,0)</f>
        <v>201.28</v>
      </c>
      <c r="L336" s="8">
        <f>'Input Data'!$C336*'Input Data'!$J336</f>
        <v>296</v>
      </c>
      <c r="M336" s="8">
        <f>'Input Data'!$C336*'Input Data'!$K336*(1-'Input Data'!$F336)</f>
        <v>402.56</v>
      </c>
      <c r="N336" s="8">
        <v>21</v>
      </c>
      <c r="O336" s="8" t="str">
        <f>TEXT('Input Data'!$A336,"MMM")</f>
        <v>Apr</v>
      </c>
      <c r="P336" s="8" t="str">
        <f>TEXT('Input Data'!$A336,"YYYY")</f>
        <v>2022</v>
      </c>
    </row>
    <row r="337" spans="1:16" ht="14.25" customHeight="1" x14ac:dyDescent="0.3">
      <c r="A337" s="6">
        <v>44672</v>
      </c>
      <c r="B337" s="7" t="s">
        <v>62</v>
      </c>
      <c r="C337" s="8">
        <v>14</v>
      </c>
      <c r="D337" s="8" t="s">
        <v>18</v>
      </c>
      <c r="E337" s="8" t="s">
        <v>18</v>
      </c>
      <c r="F337" s="9">
        <v>0</v>
      </c>
      <c r="G337" s="8" t="str">
        <f>VLOOKUP('Input Data'!$B337,'Master Data'!$A$2:$F$46,2,0)</f>
        <v>Product26</v>
      </c>
      <c r="H337" s="8" t="str">
        <f>VLOOKUP('Input Data'!$B337,'Master Data'!$A$2:$F$46,3,0)</f>
        <v>Category04</v>
      </c>
      <c r="I337" s="8" t="str">
        <f>VLOOKUP('Input Data'!$B337,'Master Data'!$A$2:$F$46,4,0)</f>
        <v>No.</v>
      </c>
      <c r="J337" s="8">
        <f>VLOOKUP('Input Data'!$B337,'Master Data'!$A$2:$F$46,5,0)</f>
        <v>18</v>
      </c>
      <c r="K337" s="8">
        <f>VLOOKUP('Input Data'!$B337,'Master Data'!$A$2:$F$46,6,0)</f>
        <v>24.66</v>
      </c>
      <c r="L337" s="8">
        <f>'Input Data'!$C337*'Input Data'!$J337</f>
        <v>252</v>
      </c>
      <c r="M337" s="8">
        <f>'Input Data'!$C337*'Input Data'!$K337*(1-'Input Data'!$F337)</f>
        <v>345.24</v>
      </c>
      <c r="N337" s="8">
        <v>21</v>
      </c>
      <c r="O337" s="8" t="str">
        <f>TEXT('Input Data'!$A337,"MMM")</f>
        <v>Apr</v>
      </c>
      <c r="P337" s="8" t="str">
        <f>TEXT('Input Data'!$A337,"YYYY")</f>
        <v>2022</v>
      </c>
    </row>
    <row r="338" spans="1:16" ht="14.25" customHeight="1" x14ac:dyDescent="0.3">
      <c r="A338" s="6">
        <v>44674</v>
      </c>
      <c r="B338" s="7" t="s">
        <v>31</v>
      </c>
      <c r="C338" s="8">
        <v>15</v>
      </c>
      <c r="D338" s="8" t="s">
        <v>18</v>
      </c>
      <c r="E338" s="8" t="s">
        <v>18</v>
      </c>
      <c r="F338" s="9">
        <v>0</v>
      </c>
      <c r="G338" s="8" t="str">
        <f>VLOOKUP('Input Data'!$B338,'Master Data'!$A$2:$F$46,2,0)</f>
        <v>Product44</v>
      </c>
      <c r="H338" s="8" t="str">
        <f>VLOOKUP('Input Data'!$B338,'Master Data'!$A$2:$F$46,3,0)</f>
        <v>Category05</v>
      </c>
      <c r="I338" s="8" t="str">
        <f>VLOOKUP('Input Data'!$B338,'Master Data'!$A$2:$F$46,4,0)</f>
        <v>Kg</v>
      </c>
      <c r="J338" s="8">
        <f>VLOOKUP('Input Data'!$B338,'Master Data'!$A$2:$F$46,5,0)</f>
        <v>76</v>
      </c>
      <c r="K338" s="8">
        <f>VLOOKUP('Input Data'!$B338,'Master Data'!$A$2:$F$46,6,0)</f>
        <v>82.08</v>
      </c>
      <c r="L338" s="8">
        <f>'Input Data'!$C338*'Input Data'!$J338</f>
        <v>1140</v>
      </c>
      <c r="M338" s="8">
        <f>'Input Data'!$C338*'Input Data'!$K338*(1-'Input Data'!$F338)</f>
        <v>1231.2</v>
      </c>
      <c r="N338" s="8">
        <v>23</v>
      </c>
      <c r="O338" s="8" t="str">
        <f>TEXT('Input Data'!$A338,"MMM")</f>
        <v>Apr</v>
      </c>
      <c r="P338" s="8" t="str">
        <f>TEXT('Input Data'!$A338,"YYYY")</f>
        <v>2022</v>
      </c>
    </row>
    <row r="339" spans="1:16" ht="14.25" customHeight="1" x14ac:dyDescent="0.3">
      <c r="A339" s="6">
        <v>44675</v>
      </c>
      <c r="B339" s="7" t="s">
        <v>33</v>
      </c>
      <c r="C339" s="8">
        <v>4</v>
      </c>
      <c r="D339" s="8" t="s">
        <v>22</v>
      </c>
      <c r="E339" s="8" t="s">
        <v>18</v>
      </c>
      <c r="F339" s="9">
        <v>0</v>
      </c>
      <c r="G339" s="8" t="str">
        <f>VLOOKUP('Input Data'!$B339,'Master Data'!$A$2:$F$46,2,0)</f>
        <v>Product34</v>
      </c>
      <c r="H339" s="8" t="str">
        <f>VLOOKUP('Input Data'!$B339,'Master Data'!$A$2:$F$46,3,0)</f>
        <v>Category04</v>
      </c>
      <c r="I339" s="8" t="str">
        <f>VLOOKUP('Input Data'!$B339,'Master Data'!$A$2:$F$46,4,0)</f>
        <v>Lt</v>
      </c>
      <c r="J339" s="8">
        <f>VLOOKUP('Input Data'!$B339,'Master Data'!$A$2:$F$46,5,0)</f>
        <v>55</v>
      </c>
      <c r="K339" s="8">
        <f>VLOOKUP('Input Data'!$B339,'Master Data'!$A$2:$F$46,6,0)</f>
        <v>58.3</v>
      </c>
      <c r="L339" s="8">
        <f>'Input Data'!$C339*'Input Data'!$J339</f>
        <v>220</v>
      </c>
      <c r="M339" s="8">
        <f>'Input Data'!$C339*'Input Data'!$K339*(1-'Input Data'!$F339)</f>
        <v>233.2</v>
      </c>
      <c r="N339" s="8">
        <v>24</v>
      </c>
      <c r="O339" s="8" t="str">
        <f>TEXT('Input Data'!$A339,"MMM")</f>
        <v>Apr</v>
      </c>
      <c r="P339" s="8" t="str">
        <f>TEXT('Input Data'!$A339,"YYYY")</f>
        <v>2022</v>
      </c>
    </row>
    <row r="340" spans="1:16" ht="14.25" customHeight="1" x14ac:dyDescent="0.3">
      <c r="A340" s="6">
        <v>44676</v>
      </c>
      <c r="B340" s="7" t="s">
        <v>23</v>
      </c>
      <c r="C340" s="8">
        <v>9</v>
      </c>
      <c r="D340" s="8" t="s">
        <v>22</v>
      </c>
      <c r="E340" s="8" t="s">
        <v>20</v>
      </c>
      <c r="F340" s="9">
        <v>0</v>
      </c>
      <c r="G340" s="8" t="str">
        <f>VLOOKUP('Input Data'!$B340,'Master Data'!$A$2:$F$46,2,0)</f>
        <v>Product04</v>
      </c>
      <c r="H340" s="8" t="str">
        <f>VLOOKUP('Input Data'!$B340,'Master Data'!$A$2:$F$46,3,0)</f>
        <v>Category01</v>
      </c>
      <c r="I340" s="8" t="str">
        <f>VLOOKUP('Input Data'!$B340,'Master Data'!$A$2:$F$46,4,0)</f>
        <v>Lt</v>
      </c>
      <c r="J340" s="8">
        <f>VLOOKUP('Input Data'!$B340,'Master Data'!$A$2:$F$46,5,0)</f>
        <v>44</v>
      </c>
      <c r="K340" s="8">
        <f>VLOOKUP('Input Data'!$B340,'Master Data'!$A$2:$F$46,6,0)</f>
        <v>48.84</v>
      </c>
      <c r="L340" s="8">
        <f>'Input Data'!$C340*'Input Data'!$J340</f>
        <v>396</v>
      </c>
      <c r="M340" s="8">
        <f>'Input Data'!$C340*'Input Data'!$K340*(1-'Input Data'!$F340)</f>
        <v>439.56000000000006</v>
      </c>
      <c r="N340" s="8">
        <v>25</v>
      </c>
      <c r="O340" s="8" t="str">
        <f>TEXT('Input Data'!$A340,"MMM")</f>
        <v>Apr</v>
      </c>
      <c r="P340" s="8" t="str">
        <f>TEXT('Input Data'!$A340,"YYYY")</f>
        <v>2022</v>
      </c>
    </row>
    <row r="341" spans="1:16" ht="14.25" customHeight="1" x14ac:dyDescent="0.3">
      <c r="A341" s="6">
        <v>44676</v>
      </c>
      <c r="B341" s="7" t="s">
        <v>26</v>
      </c>
      <c r="C341" s="8">
        <v>8</v>
      </c>
      <c r="D341" s="8" t="s">
        <v>18</v>
      </c>
      <c r="E341" s="8" t="s">
        <v>18</v>
      </c>
      <c r="F341" s="9">
        <v>0</v>
      </c>
      <c r="G341" s="8" t="str">
        <f>VLOOKUP('Input Data'!$B341,'Master Data'!$A$2:$F$46,2,0)</f>
        <v>Product03</v>
      </c>
      <c r="H341" s="8" t="str">
        <f>VLOOKUP('Input Data'!$B341,'Master Data'!$A$2:$F$46,3,0)</f>
        <v>Category01</v>
      </c>
      <c r="I341" s="8" t="str">
        <f>VLOOKUP('Input Data'!$B341,'Master Data'!$A$2:$F$46,4,0)</f>
        <v>Kg</v>
      </c>
      <c r="J341" s="8">
        <f>VLOOKUP('Input Data'!$B341,'Master Data'!$A$2:$F$46,5,0)</f>
        <v>71</v>
      </c>
      <c r="K341" s="8">
        <f>VLOOKUP('Input Data'!$B341,'Master Data'!$A$2:$F$46,6,0)</f>
        <v>80.94</v>
      </c>
      <c r="L341" s="8">
        <f>'Input Data'!$C341*'Input Data'!$J341</f>
        <v>568</v>
      </c>
      <c r="M341" s="8">
        <f>'Input Data'!$C341*'Input Data'!$K341*(1-'Input Data'!$F341)</f>
        <v>647.52</v>
      </c>
      <c r="N341" s="8">
        <v>25</v>
      </c>
      <c r="O341" s="8" t="str">
        <f>TEXT('Input Data'!$A341,"MMM")</f>
        <v>Apr</v>
      </c>
      <c r="P341" s="8" t="str">
        <f>TEXT('Input Data'!$A341,"YYYY")</f>
        <v>2022</v>
      </c>
    </row>
    <row r="342" spans="1:16" ht="14.25" customHeight="1" x14ac:dyDescent="0.3">
      <c r="A342" s="6">
        <v>44677</v>
      </c>
      <c r="B342" s="7" t="s">
        <v>46</v>
      </c>
      <c r="C342" s="8">
        <v>2</v>
      </c>
      <c r="D342" s="8" t="s">
        <v>22</v>
      </c>
      <c r="E342" s="8" t="s">
        <v>20</v>
      </c>
      <c r="F342" s="9">
        <v>0</v>
      </c>
      <c r="G342" s="8" t="str">
        <f>VLOOKUP('Input Data'!$B342,'Master Data'!$A$2:$F$46,2,0)</f>
        <v>Product27</v>
      </c>
      <c r="H342" s="8" t="str">
        <f>VLOOKUP('Input Data'!$B342,'Master Data'!$A$2:$F$46,3,0)</f>
        <v>Category04</v>
      </c>
      <c r="I342" s="8" t="str">
        <f>VLOOKUP('Input Data'!$B342,'Master Data'!$A$2:$F$46,4,0)</f>
        <v>Lt</v>
      </c>
      <c r="J342" s="8">
        <f>VLOOKUP('Input Data'!$B342,'Master Data'!$A$2:$F$46,5,0)</f>
        <v>48</v>
      </c>
      <c r="K342" s="8">
        <f>VLOOKUP('Input Data'!$B342,'Master Data'!$A$2:$F$46,6,0)</f>
        <v>57.120000000000005</v>
      </c>
      <c r="L342" s="8">
        <f>'Input Data'!$C342*'Input Data'!$J342</f>
        <v>96</v>
      </c>
      <c r="M342" s="8">
        <f>'Input Data'!$C342*'Input Data'!$K342*(1-'Input Data'!$F342)</f>
        <v>114.24000000000001</v>
      </c>
      <c r="N342" s="8">
        <v>26</v>
      </c>
      <c r="O342" s="8" t="str">
        <f>TEXT('Input Data'!$A342,"MMM")</f>
        <v>Apr</v>
      </c>
      <c r="P342" s="8" t="str">
        <f>TEXT('Input Data'!$A342,"YYYY")</f>
        <v>2022</v>
      </c>
    </row>
    <row r="343" spans="1:16" ht="14.25" customHeight="1" x14ac:dyDescent="0.3">
      <c r="A343" s="6">
        <v>44679</v>
      </c>
      <c r="B343" s="7" t="s">
        <v>29</v>
      </c>
      <c r="C343" s="8">
        <v>14</v>
      </c>
      <c r="D343" s="8" t="s">
        <v>22</v>
      </c>
      <c r="E343" s="8" t="s">
        <v>20</v>
      </c>
      <c r="F343" s="9">
        <v>0</v>
      </c>
      <c r="G343" s="8" t="str">
        <f>VLOOKUP('Input Data'!$B343,'Master Data'!$A$2:$F$46,2,0)</f>
        <v>Product14</v>
      </c>
      <c r="H343" s="8" t="str">
        <f>VLOOKUP('Input Data'!$B343,'Master Data'!$A$2:$F$46,3,0)</f>
        <v>Category02</v>
      </c>
      <c r="I343" s="8" t="str">
        <f>VLOOKUP('Input Data'!$B343,'Master Data'!$A$2:$F$46,4,0)</f>
        <v>Kg</v>
      </c>
      <c r="J343" s="8">
        <f>VLOOKUP('Input Data'!$B343,'Master Data'!$A$2:$F$46,5,0)</f>
        <v>112</v>
      </c>
      <c r="K343" s="8">
        <f>VLOOKUP('Input Data'!$B343,'Master Data'!$A$2:$F$46,6,0)</f>
        <v>146.72</v>
      </c>
      <c r="L343" s="8">
        <f>'Input Data'!$C343*'Input Data'!$J343</f>
        <v>1568</v>
      </c>
      <c r="M343" s="8">
        <f>'Input Data'!$C343*'Input Data'!$K343*(1-'Input Data'!$F343)</f>
        <v>2054.08</v>
      </c>
      <c r="N343" s="8">
        <v>28</v>
      </c>
      <c r="O343" s="8" t="str">
        <f>TEXT('Input Data'!$A343,"MMM")</f>
        <v>Apr</v>
      </c>
      <c r="P343" s="8" t="str">
        <f>TEXT('Input Data'!$A343,"YYYY")</f>
        <v>2022</v>
      </c>
    </row>
    <row r="344" spans="1:16" ht="14.25" customHeight="1" x14ac:dyDescent="0.3">
      <c r="A344" s="6">
        <v>44681</v>
      </c>
      <c r="B344" s="7" t="s">
        <v>41</v>
      </c>
      <c r="C344" s="8">
        <v>13</v>
      </c>
      <c r="D344" s="8" t="s">
        <v>18</v>
      </c>
      <c r="E344" s="8" t="s">
        <v>18</v>
      </c>
      <c r="F344" s="9">
        <v>0</v>
      </c>
      <c r="G344" s="8" t="str">
        <f>VLOOKUP('Input Data'!$B344,'Master Data'!$A$2:$F$46,2,0)</f>
        <v>Product16</v>
      </c>
      <c r="H344" s="8" t="str">
        <f>VLOOKUP('Input Data'!$B344,'Master Data'!$A$2:$F$46,3,0)</f>
        <v>Category02</v>
      </c>
      <c r="I344" s="8" t="str">
        <f>VLOOKUP('Input Data'!$B344,'Master Data'!$A$2:$F$46,4,0)</f>
        <v>No.</v>
      </c>
      <c r="J344" s="8">
        <f>VLOOKUP('Input Data'!$B344,'Master Data'!$A$2:$F$46,5,0)</f>
        <v>13</v>
      </c>
      <c r="K344" s="8">
        <f>VLOOKUP('Input Data'!$B344,'Master Data'!$A$2:$F$46,6,0)</f>
        <v>16.64</v>
      </c>
      <c r="L344" s="8">
        <f>'Input Data'!$C344*'Input Data'!$J344</f>
        <v>169</v>
      </c>
      <c r="M344" s="8">
        <f>'Input Data'!$C344*'Input Data'!$K344*(1-'Input Data'!$F344)</f>
        <v>216.32</v>
      </c>
      <c r="N344" s="8">
        <v>30</v>
      </c>
      <c r="O344" s="8" t="str">
        <f>TEXT('Input Data'!$A344,"MMM")</f>
        <v>Apr</v>
      </c>
      <c r="P344" s="8" t="str">
        <f>TEXT('Input Data'!$A344,"YYYY")</f>
        <v>2022</v>
      </c>
    </row>
    <row r="345" spans="1:16" ht="14.25" customHeight="1" x14ac:dyDescent="0.3">
      <c r="A345" s="6">
        <v>44681</v>
      </c>
      <c r="B345" s="7" t="s">
        <v>46</v>
      </c>
      <c r="C345" s="8">
        <v>8</v>
      </c>
      <c r="D345" s="8" t="s">
        <v>22</v>
      </c>
      <c r="E345" s="8" t="s">
        <v>18</v>
      </c>
      <c r="F345" s="9">
        <v>0</v>
      </c>
      <c r="G345" s="8" t="str">
        <f>VLOOKUP('Input Data'!$B345,'Master Data'!$A$2:$F$46,2,0)</f>
        <v>Product27</v>
      </c>
      <c r="H345" s="8" t="str">
        <f>VLOOKUP('Input Data'!$B345,'Master Data'!$A$2:$F$46,3,0)</f>
        <v>Category04</v>
      </c>
      <c r="I345" s="8" t="str">
        <f>VLOOKUP('Input Data'!$B345,'Master Data'!$A$2:$F$46,4,0)</f>
        <v>Lt</v>
      </c>
      <c r="J345" s="8">
        <f>VLOOKUP('Input Data'!$B345,'Master Data'!$A$2:$F$46,5,0)</f>
        <v>48</v>
      </c>
      <c r="K345" s="8">
        <f>VLOOKUP('Input Data'!$B345,'Master Data'!$A$2:$F$46,6,0)</f>
        <v>57.120000000000005</v>
      </c>
      <c r="L345" s="8">
        <f>'Input Data'!$C345*'Input Data'!$J345</f>
        <v>384</v>
      </c>
      <c r="M345" s="8">
        <f>'Input Data'!$C345*'Input Data'!$K345*(1-'Input Data'!$F345)</f>
        <v>456.96000000000004</v>
      </c>
      <c r="N345" s="8">
        <v>30</v>
      </c>
      <c r="O345" s="8" t="str">
        <f>TEXT('Input Data'!$A345,"MMM")</f>
        <v>Apr</v>
      </c>
      <c r="P345" s="8" t="str">
        <f>TEXT('Input Data'!$A345,"YYYY")</f>
        <v>2022</v>
      </c>
    </row>
    <row r="346" spans="1:16" ht="14.25" customHeight="1" x14ac:dyDescent="0.3">
      <c r="A346" s="6">
        <v>44682</v>
      </c>
      <c r="B346" s="7" t="s">
        <v>33</v>
      </c>
      <c r="C346" s="8">
        <v>9</v>
      </c>
      <c r="D346" s="8" t="s">
        <v>17</v>
      </c>
      <c r="E346" s="8" t="s">
        <v>18</v>
      </c>
      <c r="F346" s="9">
        <v>0</v>
      </c>
      <c r="G346" s="8" t="str">
        <f>VLOOKUP('Input Data'!$B346,'Master Data'!$A$2:$F$46,2,0)</f>
        <v>Product34</v>
      </c>
      <c r="H346" s="8" t="str">
        <f>VLOOKUP('Input Data'!$B346,'Master Data'!$A$2:$F$46,3,0)</f>
        <v>Category04</v>
      </c>
      <c r="I346" s="8" t="str">
        <f>VLOOKUP('Input Data'!$B346,'Master Data'!$A$2:$F$46,4,0)</f>
        <v>Lt</v>
      </c>
      <c r="J346" s="8">
        <f>VLOOKUP('Input Data'!$B346,'Master Data'!$A$2:$F$46,5,0)</f>
        <v>55</v>
      </c>
      <c r="K346" s="8">
        <f>VLOOKUP('Input Data'!$B346,'Master Data'!$A$2:$F$46,6,0)</f>
        <v>58.3</v>
      </c>
      <c r="L346" s="8">
        <f>'Input Data'!$C346*'Input Data'!$J346</f>
        <v>495</v>
      </c>
      <c r="M346" s="8">
        <f>'Input Data'!$C346*'Input Data'!$K346*(1-'Input Data'!$F346)</f>
        <v>524.69999999999993</v>
      </c>
      <c r="N346" s="8">
        <v>1</v>
      </c>
      <c r="O346" s="8" t="str">
        <f>TEXT('Input Data'!$A346,"MMM")</f>
        <v>May</v>
      </c>
      <c r="P346" s="8" t="str">
        <f>TEXT('Input Data'!$A346,"YYYY")</f>
        <v>2022</v>
      </c>
    </row>
    <row r="347" spans="1:16" ht="14.25" customHeight="1" x14ac:dyDescent="0.3">
      <c r="A347" s="6">
        <v>44682</v>
      </c>
      <c r="B347" s="7" t="s">
        <v>58</v>
      </c>
      <c r="C347" s="8">
        <v>6</v>
      </c>
      <c r="D347" s="8" t="s">
        <v>18</v>
      </c>
      <c r="E347" s="8" t="s">
        <v>18</v>
      </c>
      <c r="F347" s="9">
        <v>0</v>
      </c>
      <c r="G347" s="8" t="str">
        <f>VLOOKUP('Input Data'!$B347,'Master Data'!$A$2:$F$46,2,0)</f>
        <v>Product33</v>
      </c>
      <c r="H347" s="8" t="str">
        <f>VLOOKUP('Input Data'!$B347,'Master Data'!$A$2:$F$46,3,0)</f>
        <v>Category04</v>
      </c>
      <c r="I347" s="8" t="str">
        <f>VLOOKUP('Input Data'!$B347,'Master Data'!$A$2:$F$46,4,0)</f>
        <v>Kg</v>
      </c>
      <c r="J347" s="8">
        <f>VLOOKUP('Input Data'!$B347,'Master Data'!$A$2:$F$46,5,0)</f>
        <v>95</v>
      </c>
      <c r="K347" s="8">
        <f>VLOOKUP('Input Data'!$B347,'Master Data'!$A$2:$F$46,6,0)</f>
        <v>119.7</v>
      </c>
      <c r="L347" s="8">
        <f>'Input Data'!$C347*'Input Data'!$J347</f>
        <v>570</v>
      </c>
      <c r="M347" s="8">
        <f>'Input Data'!$C347*'Input Data'!$K347*(1-'Input Data'!$F347)</f>
        <v>718.2</v>
      </c>
      <c r="N347" s="8">
        <v>1</v>
      </c>
      <c r="O347" s="8" t="str">
        <f>TEXT('Input Data'!$A347,"MMM")</f>
        <v>May</v>
      </c>
      <c r="P347" s="8" t="str">
        <f>TEXT('Input Data'!$A347,"YYYY")</f>
        <v>2022</v>
      </c>
    </row>
    <row r="348" spans="1:16" ht="14.25" customHeight="1" x14ac:dyDescent="0.3">
      <c r="A348" s="6">
        <v>44683</v>
      </c>
      <c r="B348" s="7" t="s">
        <v>21</v>
      </c>
      <c r="C348" s="8">
        <v>4</v>
      </c>
      <c r="D348" s="8" t="s">
        <v>18</v>
      </c>
      <c r="E348" s="8" t="s">
        <v>20</v>
      </c>
      <c r="F348" s="9">
        <v>0</v>
      </c>
      <c r="G348" s="8" t="str">
        <f>VLOOKUP('Input Data'!$B348,'Master Data'!$A$2:$F$46,2,0)</f>
        <v>Product13</v>
      </c>
      <c r="H348" s="8" t="str">
        <f>VLOOKUP('Input Data'!$B348,'Master Data'!$A$2:$F$46,3,0)</f>
        <v>Category02</v>
      </c>
      <c r="I348" s="8" t="str">
        <f>VLOOKUP('Input Data'!$B348,'Master Data'!$A$2:$F$46,4,0)</f>
        <v>Kg</v>
      </c>
      <c r="J348" s="8">
        <f>VLOOKUP('Input Data'!$B348,'Master Data'!$A$2:$F$46,5,0)</f>
        <v>112</v>
      </c>
      <c r="K348" s="8">
        <f>VLOOKUP('Input Data'!$B348,'Master Data'!$A$2:$F$46,6,0)</f>
        <v>122.08</v>
      </c>
      <c r="L348" s="8">
        <f>'Input Data'!$C348*'Input Data'!$J348</f>
        <v>448</v>
      </c>
      <c r="M348" s="8">
        <f>'Input Data'!$C348*'Input Data'!$K348*(1-'Input Data'!$F348)</f>
        <v>488.32</v>
      </c>
      <c r="N348" s="8">
        <v>2</v>
      </c>
      <c r="O348" s="8" t="str">
        <f>TEXT('Input Data'!$A348,"MMM")</f>
        <v>May</v>
      </c>
      <c r="P348" s="8" t="str">
        <f>TEXT('Input Data'!$A348,"YYYY")</f>
        <v>2022</v>
      </c>
    </row>
    <row r="349" spans="1:16" ht="14.25" customHeight="1" x14ac:dyDescent="0.3">
      <c r="A349" s="6">
        <v>44685</v>
      </c>
      <c r="B349" s="7" t="s">
        <v>34</v>
      </c>
      <c r="C349" s="8">
        <v>10</v>
      </c>
      <c r="D349" s="8" t="s">
        <v>22</v>
      </c>
      <c r="E349" s="8" t="s">
        <v>18</v>
      </c>
      <c r="F349" s="9">
        <v>0</v>
      </c>
      <c r="G349" s="8" t="str">
        <f>VLOOKUP('Input Data'!$B349,'Master Data'!$A$2:$F$46,2,0)</f>
        <v>Product20</v>
      </c>
      <c r="H349" s="8" t="str">
        <f>VLOOKUP('Input Data'!$B349,'Master Data'!$A$2:$F$46,3,0)</f>
        <v>Category03</v>
      </c>
      <c r="I349" s="8" t="str">
        <f>VLOOKUP('Input Data'!$B349,'Master Data'!$A$2:$F$46,4,0)</f>
        <v>Lt</v>
      </c>
      <c r="J349" s="8">
        <f>VLOOKUP('Input Data'!$B349,'Master Data'!$A$2:$F$46,5,0)</f>
        <v>61</v>
      </c>
      <c r="K349" s="8">
        <f>VLOOKUP('Input Data'!$B349,'Master Data'!$A$2:$F$46,6,0)</f>
        <v>76.25</v>
      </c>
      <c r="L349" s="8">
        <f>'Input Data'!$C349*'Input Data'!$J349</f>
        <v>610</v>
      </c>
      <c r="M349" s="8">
        <f>'Input Data'!$C349*'Input Data'!$K349*(1-'Input Data'!$F349)</f>
        <v>762.5</v>
      </c>
      <c r="N349" s="8">
        <v>4</v>
      </c>
      <c r="O349" s="8" t="str">
        <f>TEXT('Input Data'!$A349,"MMM")</f>
        <v>May</v>
      </c>
      <c r="P349" s="8" t="str">
        <f>TEXT('Input Data'!$A349,"YYYY")</f>
        <v>2022</v>
      </c>
    </row>
    <row r="350" spans="1:16" ht="14.25" customHeight="1" x14ac:dyDescent="0.3">
      <c r="A350" s="6">
        <v>44687</v>
      </c>
      <c r="B350" s="7" t="s">
        <v>33</v>
      </c>
      <c r="C350" s="8">
        <v>7</v>
      </c>
      <c r="D350" s="8" t="s">
        <v>22</v>
      </c>
      <c r="E350" s="8" t="s">
        <v>18</v>
      </c>
      <c r="F350" s="9">
        <v>0</v>
      </c>
      <c r="G350" s="8" t="str">
        <f>VLOOKUP('Input Data'!$B350,'Master Data'!$A$2:$F$46,2,0)</f>
        <v>Product34</v>
      </c>
      <c r="H350" s="8" t="str">
        <f>VLOOKUP('Input Data'!$B350,'Master Data'!$A$2:$F$46,3,0)</f>
        <v>Category04</v>
      </c>
      <c r="I350" s="8" t="str">
        <f>VLOOKUP('Input Data'!$B350,'Master Data'!$A$2:$F$46,4,0)</f>
        <v>Lt</v>
      </c>
      <c r="J350" s="8">
        <f>VLOOKUP('Input Data'!$B350,'Master Data'!$A$2:$F$46,5,0)</f>
        <v>55</v>
      </c>
      <c r="K350" s="8">
        <f>VLOOKUP('Input Data'!$B350,'Master Data'!$A$2:$F$46,6,0)</f>
        <v>58.3</v>
      </c>
      <c r="L350" s="8">
        <f>'Input Data'!$C350*'Input Data'!$J350</f>
        <v>385</v>
      </c>
      <c r="M350" s="8">
        <f>'Input Data'!$C350*'Input Data'!$K350*(1-'Input Data'!$F350)</f>
        <v>408.09999999999997</v>
      </c>
      <c r="N350" s="8">
        <v>6</v>
      </c>
      <c r="O350" s="8" t="str">
        <f>TEXT('Input Data'!$A350,"MMM")</f>
        <v>May</v>
      </c>
      <c r="P350" s="8" t="str">
        <f>TEXT('Input Data'!$A350,"YYYY")</f>
        <v>2022</v>
      </c>
    </row>
    <row r="351" spans="1:16" ht="14.25" customHeight="1" x14ac:dyDescent="0.3">
      <c r="A351" s="6">
        <v>44688</v>
      </c>
      <c r="B351" s="7" t="s">
        <v>47</v>
      </c>
      <c r="C351" s="8">
        <v>4</v>
      </c>
      <c r="D351" s="8" t="s">
        <v>18</v>
      </c>
      <c r="E351" s="8" t="s">
        <v>20</v>
      </c>
      <c r="F351" s="9">
        <v>0</v>
      </c>
      <c r="G351" s="8" t="str">
        <f>VLOOKUP('Input Data'!$B351,'Master Data'!$A$2:$F$46,2,0)</f>
        <v>Product15</v>
      </c>
      <c r="H351" s="8" t="str">
        <f>VLOOKUP('Input Data'!$B351,'Master Data'!$A$2:$F$46,3,0)</f>
        <v>Category02</v>
      </c>
      <c r="I351" s="8" t="str">
        <f>VLOOKUP('Input Data'!$B351,'Master Data'!$A$2:$F$46,4,0)</f>
        <v>No.</v>
      </c>
      <c r="J351" s="8">
        <f>VLOOKUP('Input Data'!$B351,'Master Data'!$A$2:$F$46,5,0)</f>
        <v>12</v>
      </c>
      <c r="K351" s="8">
        <f>VLOOKUP('Input Data'!$B351,'Master Data'!$A$2:$F$46,6,0)</f>
        <v>15.719999999999999</v>
      </c>
      <c r="L351" s="8">
        <f>'Input Data'!$C351*'Input Data'!$J351</f>
        <v>48</v>
      </c>
      <c r="M351" s="8">
        <f>'Input Data'!$C351*'Input Data'!$K351*(1-'Input Data'!$F351)</f>
        <v>62.879999999999995</v>
      </c>
      <c r="N351" s="8">
        <v>7</v>
      </c>
      <c r="O351" s="8" t="str">
        <f>TEXT('Input Data'!$A351,"MMM")</f>
        <v>May</v>
      </c>
      <c r="P351" s="8" t="str">
        <f>TEXT('Input Data'!$A351,"YYYY")</f>
        <v>2022</v>
      </c>
    </row>
    <row r="352" spans="1:16" ht="14.25" customHeight="1" x14ac:dyDescent="0.3">
      <c r="A352" s="6">
        <v>44688</v>
      </c>
      <c r="B352" s="7" t="s">
        <v>46</v>
      </c>
      <c r="C352" s="8">
        <v>1</v>
      </c>
      <c r="D352" s="8" t="s">
        <v>18</v>
      </c>
      <c r="E352" s="8" t="s">
        <v>18</v>
      </c>
      <c r="F352" s="9">
        <v>0</v>
      </c>
      <c r="G352" s="8" t="str">
        <f>VLOOKUP('Input Data'!$B352,'Master Data'!$A$2:$F$46,2,0)</f>
        <v>Product27</v>
      </c>
      <c r="H352" s="8" t="str">
        <f>VLOOKUP('Input Data'!$B352,'Master Data'!$A$2:$F$46,3,0)</f>
        <v>Category04</v>
      </c>
      <c r="I352" s="8" t="str">
        <f>VLOOKUP('Input Data'!$B352,'Master Data'!$A$2:$F$46,4,0)</f>
        <v>Lt</v>
      </c>
      <c r="J352" s="8">
        <f>VLOOKUP('Input Data'!$B352,'Master Data'!$A$2:$F$46,5,0)</f>
        <v>48</v>
      </c>
      <c r="K352" s="8">
        <f>VLOOKUP('Input Data'!$B352,'Master Data'!$A$2:$F$46,6,0)</f>
        <v>57.120000000000005</v>
      </c>
      <c r="L352" s="8">
        <f>'Input Data'!$C352*'Input Data'!$J352</f>
        <v>48</v>
      </c>
      <c r="M352" s="8">
        <f>'Input Data'!$C352*'Input Data'!$K352*(1-'Input Data'!$F352)</f>
        <v>57.120000000000005</v>
      </c>
      <c r="N352" s="8">
        <v>7</v>
      </c>
      <c r="O352" s="8" t="str">
        <f>TEXT('Input Data'!$A352,"MMM")</f>
        <v>May</v>
      </c>
      <c r="P352" s="8" t="str">
        <f>TEXT('Input Data'!$A352,"YYYY")</f>
        <v>2022</v>
      </c>
    </row>
    <row r="353" spans="1:16" ht="14.25" customHeight="1" x14ac:dyDescent="0.3">
      <c r="A353" s="6">
        <v>44689</v>
      </c>
      <c r="B353" s="7" t="s">
        <v>42</v>
      </c>
      <c r="C353" s="8">
        <v>7</v>
      </c>
      <c r="D353" s="8" t="s">
        <v>18</v>
      </c>
      <c r="E353" s="8" t="s">
        <v>18</v>
      </c>
      <c r="F353" s="9">
        <v>0</v>
      </c>
      <c r="G353" s="8" t="str">
        <f>VLOOKUP('Input Data'!$B353,'Master Data'!$A$2:$F$46,2,0)</f>
        <v>Product22</v>
      </c>
      <c r="H353" s="8" t="str">
        <f>VLOOKUP('Input Data'!$B353,'Master Data'!$A$2:$F$46,3,0)</f>
        <v>Category03</v>
      </c>
      <c r="I353" s="8" t="str">
        <f>VLOOKUP('Input Data'!$B353,'Master Data'!$A$2:$F$46,4,0)</f>
        <v>Ft</v>
      </c>
      <c r="J353" s="8">
        <f>VLOOKUP('Input Data'!$B353,'Master Data'!$A$2:$F$46,5,0)</f>
        <v>121</v>
      </c>
      <c r="K353" s="8">
        <f>VLOOKUP('Input Data'!$B353,'Master Data'!$A$2:$F$46,6,0)</f>
        <v>141.57</v>
      </c>
      <c r="L353" s="8">
        <f>'Input Data'!$C353*'Input Data'!$J353</f>
        <v>847</v>
      </c>
      <c r="M353" s="8">
        <f>'Input Data'!$C353*'Input Data'!$K353*(1-'Input Data'!$F353)</f>
        <v>990.99</v>
      </c>
      <c r="N353" s="8">
        <v>8</v>
      </c>
      <c r="O353" s="8" t="str">
        <f>TEXT('Input Data'!$A353,"MMM")</f>
        <v>May</v>
      </c>
      <c r="P353" s="8" t="str">
        <f>TEXT('Input Data'!$A353,"YYYY")</f>
        <v>2022</v>
      </c>
    </row>
    <row r="354" spans="1:16" ht="14.25" customHeight="1" x14ac:dyDescent="0.3">
      <c r="A354" s="6">
        <v>44690</v>
      </c>
      <c r="B354" s="7" t="s">
        <v>59</v>
      </c>
      <c r="C354" s="8">
        <v>12</v>
      </c>
      <c r="D354" s="8" t="s">
        <v>17</v>
      </c>
      <c r="E354" s="8" t="s">
        <v>20</v>
      </c>
      <c r="F354" s="9">
        <v>0</v>
      </c>
      <c r="G354" s="8" t="str">
        <f>VLOOKUP('Input Data'!$B354,'Master Data'!$A$2:$F$46,2,0)</f>
        <v>Product17</v>
      </c>
      <c r="H354" s="8" t="str">
        <f>VLOOKUP('Input Data'!$B354,'Master Data'!$A$2:$F$46,3,0)</f>
        <v>Category02</v>
      </c>
      <c r="I354" s="8" t="str">
        <f>VLOOKUP('Input Data'!$B354,'Master Data'!$A$2:$F$46,4,0)</f>
        <v>Ft</v>
      </c>
      <c r="J354" s="8">
        <f>VLOOKUP('Input Data'!$B354,'Master Data'!$A$2:$F$46,5,0)</f>
        <v>134</v>
      </c>
      <c r="K354" s="8">
        <f>VLOOKUP('Input Data'!$B354,'Master Data'!$A$2:$F$46,6,0)</f>
        <v>156.78</v>
      </c>
      <c r="L354" s="8">
        <f>'Input Data'!$C354*'Input Data'!$J354</f>
        <v>1608</v>
      </c>
      <c r="M354" s="8">
        <f>'Input Data'!$C354*'Input Data'!$K354*(1-'Input Data'!$F354)</f>
        <v>1881.3600000000001</v>
      </c>
      <c r="N354" s="8">
        <v>9</v>
      </c>
      <c r="O354" s="8" t="str">
        <f>TEXT('Input Data'!$A354,"MMM")</f>
        <v>May</v>
      </c>
      <c r="P354" s="8" t="str">
        <f>TEXT('Input Data'!$A354,"YYYY")</f>
        <v>2022</v>
      </c>
    </row>
    <row r="355" spans="1:16" ht="14.25" customHeight="1" x14ac:dyDescent="0.3">
      <c r="A355" s="6">
        <v>44691</v>
      </c>
      <c r="B355" s="7" t="s">
        <v>57</v>
      </c>
      <c r="C355" s="8">
        <v>6</v>
      </c>
      <c r="D355" s="8" t="s">
        <v>22</v>
      </c>
      <c r="E355" s="8" t="s">
        <v>18</v>
      </c>
      <c r="F355" s="9">
        <v>0</v>
      </c>
      <c r="G355" s="8" t="str">
        <f>VLOOKUP('Input Data'!$B355,'Master Data'!$A$2:$F$46,2,0)</f>
        <v>Product09</v>
      </c>
      <c r="H355" s="8" t="str">
        <f>VLOOKUP('Input Data'!$B355,'Master Data'!$A$2:$F$46,3,0)</f>
        <v>Category01</v>
      </c>
      <c r="I355" s="8" t="str">
        <f>VLOOKUP('Input Data'!$B355,'Master Data'!$A$2:$F$46,4,0)</f>
        <v>No.</v>
      </c>
      <c r="J355" s="8">
        <f>VLOOKUP('Input Data'!$B355,'Master Data'!$A$2:$F$46,5,0)</f>
        <v>6</v>
      </c>
      <c r="K355" s="8">
        <f>VLOOKUP('Input Data'!$B355,'Master Data'!$A$2:$F$46,6,0)</f>
        <v>7.8599999999999994</v>
      </c>
      <c r="L355" s="8">
        <f>'Input Data'!$C355*'Input Data'!$J355</f>
        <v>36</v>
      </c>
      <c r="M355" s="8">
        <f>'Input Data'!$C355*'Input Data'!$K355*(1-'Input Data'!$F355)</f>
        <v>47.16</v>
      </c>
      <c r="N355" s="8">
        <v>10</v>
      </c>
      <c r="O355" s="8" t="str">
        <f>TEXT('Input Data'!$A355,"MMM")</f>
        <v>May</v>
      </c>
      <c r="P355" s="8" t="str">
        <f>TEXT('Input Data'!$A355,"YYYY")</f>
        <v>2022</v>
      </c>
    </row>
    <row r="356" spans="1:16" ht="14.25" customHeight="1" x14ac:dyDescent="0.3">
      <c r="A356" s="6">
        <v>44693</v>
      </c>
      <c r="B356" s="7" t="s">
        <v>51</v>
      </c>
      <c r="C356" s="8">
        <v>7</v>
      </c>
      <c r="D356" s="8" t="s">
        <v>18</v>
      </c>
      <c r="E356" s="8" t="s">
        <v>20</v>
      </c>
      <c r="F356" s="9">
        <v>0</v>
      </c>
      <c r="G356" s="8" t="str">
        <f>VLOOKUP('Input Data'!$B356,'Master Data'!$A$2:$F$46,2,0)</f>
        <v>Product11</v>
      </c>
      <c r="H356" s="8" t="str">
        <f>VLOOKUP('Input Data'!$B356,'Master Data'!$A$2:$F$46,3,0)</f>
        <v>Category02</v>
      </c>
      <c r="I356" s="8" t="str">
        <f>VLOOKUP('Input Data'!$B356,'Master Data'!$A$2:$F$46,4,0)</f>
        <v>Lt</v>
      </c>
      <c r="J356" s="8">
        <f>VLOOKUP('Input Data'!$B356,'Master Data'!$A$2:$F$46,5,0)</f>
        <v>44</v>
      </c>
      <c r="K356" s="8">
        <f>VLOOKUP('Input Data'!$B356,'Master Data'!$A$2:$F$46,6,0)</f>
        <v>48.4</v>
      </c>
      <c r="L356" s="8">
        <f>'Input Data'!$C356*'Input Data'!$J356</f>
        <v>308</v>
      </c>
      <c r="M356" s="8">
        <f>'Input Data'!$C356*'Input Data'!$K356*(1-'Input Data'!$F356)</f>
        <v>338.8</v>
      </c>
      <c r="N356" s="8">
        <v>12</v>
      </c>
      <c r="O356" s="8" t="str">
        <f>TEXT('Input Data'!$A356,"MMM")</f>
        <v>May</v>
      </c>
      <c r="P356" s="8" t="str">
        <f>TEXT('Input Data'!$A356,"YYYY")</f>
        <v>2022</v>
      </c>
    </row>
    <row r="357" spans="1:16" ht="14.25" customHeight="1" x14ac:dyDescent="0.3">
      <c r="A357" s="6">
        <v>44694</v>
      </c>
      <c r="B357" s="7" t="s">
        <v>55</v>
      </c>
      <c r="C357" s="8">
        <v>5</v>
      </c>
      <c r="D357" s="8" t="s">
        <v>22</v>
      </c>
      <c r="E357" s="8" t="s">
        <v>18</v>
      </c>
      <c r="F357" s="9">
        <v>0</v>
      </c>
      <c r="G357" s="8" t="str">
        <f>VLOOKUP('Input Data'!$B357,'Master Data'!$A$2:$F$46,2,0)</f>
        <v>Product12</v>
      </c>
      <c r="H357" s="8" t="str">
        <f>VLOOKUP('Input Data'!$B357,'Master Data'!$A$2:$F$46,3,0)</f>
        <v>Category02</v>
      </c>
      <c r="I357" s="8" t="str">
        <f>VLOOKUP('Input Data'!$B357,'Master Data'!$A$2:$F$46,4,0)</f>
        <v>Kg</v>
      </c>
      <c r="J357" s="8">
        <f>VLOOKUP('Input Data'!$B357,'Master Data'!$A$2:$F$46,5,0)</f>
        <v>73</v>
      </c>
      <c r="K357" s="8">
        <f>VLOOKUP('Input Data'!$B357,'Master Data'!$A$2:$F$46,6,0)</f>
        <v>94.17</v>
      </c>
      <c r="L357" s="8">
        <f>'Input Data'!$C357*'Input Data'!$J357</f>
        <v>365</v>
      </c>
      <c r="M357" s="8">
        <f>'Input Data'!$C357*'Input Data'!$K357*(1-'Input Data'!$F357)</f>
        <v>470.85</v>
      </c>
      <c r="N357" s="8">
        <v>13</v>
      </c>
      <c r="O357" s="8" t="str">
        <f>TEXT('Input Data'!$A357,"MMM")</f>
        <v>May</v>
      </c>
      <c r="P357" s="8" t="str">
        <f>TEXT('Input Data'!$A357,"YYYY")</f>
        <v>2022</v>
      </c>
    </row>
    <row r="358" spans="1:16" ht="14.25" customHeight="1" x14ac:dyDescent="0.3">
      <c r="A358" s="6">
        <v>44695</v>
      </c>
      <c r="B358" s="7" t="s">
        <v>45</v>
      </c>
      <c r="C358" s="8">
        <v>14</v>
      </c>
      <c r="D358" s="8" t="s">
        <v>22</v>
      </c>
      <c r="E358" s="8" t="s">
        <v>20</v>
      </c>
      <c r="F358" s="9">
        <v>0</v>
      </c>
      <c r="G358" s="8" t="str">
        <f>VLOOKUP('Input Data'!$B358,'Master Data'!$A$2:$F$46,2,0)</f>
        <v>Product08</v>
      </c>
      <c r="H358" s="8" t="str">
        <f>VLOOKUP('Input Data'!$B358,'Master Data'!$A$2:$F$46,3,0)</f>
        <v>Category01</v>
      </c>
      <c r="I358" s="8" t="str">
        <f>VLOOKUP('Input Data'!$B358,'Master Data'!$A$2:$F$46,4,0)</f>
        <v>Kg</v>
      </c>
      <c r="J358" s="8">
        <f>VLOOKUP('Input Data'!$B358,'Master Data'!$A$2:$F$46,5,0)</f>
        <v>83</v>
      </c>
      <c r="K358" s="8">
        <f>VLOOKUP('Input Data'!$B358,'Master Data'!$A$2:$F$46,6,0)</f>
        <v>94.62</v>
      </c>
      <c r="L358" s="8">
        <f>'Input Data'!$C358*'Input Data'!$J358</f>
        <v>1162</v>
      </c>
      <c r="M358" s="8">
        <f>'Input Data'!$C358*'Input Data'!$K358*(1-'Input Data'!$F358)</f>
        <v>1324.68</v>
      </c>
      <c r="N358" s="8">
        <v>14</v>
      </c>
      <c r="O358" s="8" t="str">
        <f>TEXT('Input Data'!$A358,"MMM")</f>
        <v>May</v>
      </c>
      <c r="P358" s="8" t="str">
        <f>TEXT('Input Data'!$A358,"YYYY")</f>
        <v>2022</v>
      </c>
    </row>
    <row r="359" spans="1:16" ht="14.25" customHeight="1" x14ac:dyDescent="0.3">
      <c r="A359" s="6">
        <v>44696</v>
      </c>
      <c r="B359" s="7" t="s">
        <v>34</v>
      </c>
      <c r="C359" s="8">
        <v>5</v>
      </c>
      <c r="D359" s="8" t="s">
        <v>18</v>
      </c>
      <c r="E359" s="8" t="s">
        <v>18</v>
      </c>
      <c r="F359" s="9">
        <v>0</v>
      </c>
      <c r="G359" s="8" t="str">
        <f>VLOOKUP('Input Data'!$B359,'Master Data'!$A$2:$F$46,2,0)</f>
        <v>Product20</v>
      </c>
      <c r="H359" s="8" t="str">
        <f>VLOOKUP('Input Data'!$B359,'Master Data'!$A$2:$F$46,3,0)</f>
        <v>Category03</v>
      </c>
      <c r="I359" s="8" t="str">
        <f>VLOOKUP('Input Data'!$B359,'Master Data'!$A$2:$F$46,4,0)</f>
        <v>Lt</v>
      </c>
      <c r="J359" s="8">
        <f>VLOOKUP('Input Data'!$B359,'Master Data'!$A$2:$F$46,5,0)</f>
        <v>61</v>
      </c>
      <c r="K359" s="8">
        <f>VLOOKUP('Input Data'!$B359,'Master Data'!$A$2:$F$46,6,0)</f>
        <v>76.25</v>
      </c>
      <c r="L359" s="8">
        <f>'Input Data'!$C359*'Input Data'!$J359</f>
        <v>305</v>
      </c>
      <c r="M359" s="8">
        <f>'Input Data'!$C359*'Input Data'!$K359*(1-'Input Data'!$F359)</f>
        <v>381.25</v>
      </c>
      <c r="N359" s="8">
        <v>15</v>
      </c>
      <c r="O359" s="8" t="str">
        <f>TEXT('Input Data'!$A359,"MMM")</f>
        <v>May</v>
      </c>
      <c r="P359" s="8" t="str">
        <f>TEXT('Input Data'!$A359,"YYYY")</f>
        <v>2022</v>
      </c>
    </row>
    <row r="360" spans="1:16" ht="14.25" customHeight="1" x14ac:dyDescent="0.3">
      <c r="A360" s="6">
        <v>44697</v>
      </c>
      <c r="B360" s="7" t="s">
        <v>40</v>
      </c>
      <c r="C360" s="8">
        <v>13</v>
      </c>
      <c r="D360" s="8" t="s">
        <v>22</v>
      </c>
      <c r="E360" s="8" t="s">
        <v>20</v>
      </c>
      <c r="F360" s="9">
        <v>0</v>
      </c>
      <c r="G360" s="8" t="str">
        <f>VLOOKUP('Input Data'!$B360,'Master Data'!$A$2:$F$46,2,0)</f>
        <v>Product10</v>
      </c>
      <c r="H360" s="8" t="str">
        <f>VLOOKUP('Input Data'!$B360,'Master Data'!$A$2:$F$46,3,0)</f>
        <v>Category02</v>
      </c>
      <c r="I360" s="8" t="str">
        <f>VLOOKUP('Input Data'!$B360,'Master Data'!$A$2:$F$46,4,0)</f>
        <v>Ft</v>
      </c>
      <c r="J360" s="8">
        <f>VLOOKUP('Input Data'!$B360,'Master Data'!$A$2:$F$46,5,0)</f>
        <v>148</v>
      </c>
      <c r="K360" s="8">
        <f>VLOOKUP('Input Data'!$B360,'Master Data'!$A$2:$F$46,6,0)</f>
        <v>164.28</v>
      </c>
      <c r="L360" s="8">
        <f>'Input Data'!$C360*'Input Data'!$J360</f>
        <v>1924</v>
      </c>
      <c r="M360" s="8">
        <f>'Input Data'!$C360*'Input Data'!$K360*(1-'Input Data'!$F360)</f>
        <v>2135.64</v>
      </c>
      <c r="N360" s="8">
        <v>16</v>
      </c>
      <c r="O360" s="8" t="str">
        <f>TEXT('Input Data'!$A360,"MMM")</f>
        <v>May</v>
      </c>
      <c r="P360" s="8" t="str">
        <f>TEXT('Input Data'!$A360,"YYYY")</f>
        <v>2022</v>
      </c>
    </row>
    <row r="361" spans="1:16" ht="14.25" customHeight="1" x14ac:dyDescent="0.3">
      <c r="A361" s="6">
        <v>44697</v>
      </c>
      <c r="B361" s="7" t="s">
        <v>25</v>
      </c>
      <c r="C361" s="8">
        <v>13</v>
      </c>
      <c r="D361" s="8" t="s">
        <v>18</v>
      </c>
      <c r="E361" s="8" t="s">
        <v>18</v>
      </c>
      <c r="F361" s="9">
        <v>0</v>
      </c>
      <c r="G361" s="8" t="str">
        <f>VLOOKUP('Input Data'!$B361,'Master Data'!$A$2:$F$46,2,0)</f>
        <v>Product31</v>
      </c>
      <c r="H361" s="8" t="str">
        <f>VLOOKUP('Input Data'!$B361,'Master Data'!$A$2:$F$46,3,0)</f>
        <v>Category04</v>
      </c>
      <c r="I361" s="8" t="str">
        <f>VLOOKUP('Input Data'!$B361,'Master Data'!$A$2:$F$46,4,0)</f>
        <v>Kg</v>
      </c>
      <c r="J361" s="8">
        <f>VLOOKUP('Input Data'!$B361,'Master Data'!$A$2:$F$46,5,0)</f>
        <v>93</v>
      </c>
      <c r="K361" s="8">
        <f>VLOOKUP('Input Data'!$B361,'Master Data'!$A$2:$F$46,6,0)</f>
        <v>104.16</v>
      </c>
      <c r="L361" s="8">
        <f>'Input Data'!$C361*'Input Data'!$J361</f>
        <v>1209</v>
      </c>
      <c r="M361" s="8">
        <f>'Input Data'!$C361*'Input Data'!$K361*(1-'Input Data'!$F361)</f>
        <v>1354.08</v>
      </c>
      <c r="N361" s="8">
        <v>16</v>
      </c>
      <c r="O361" s="8" t="str">
        <f>TEXT('Input Data'!$A361,"MMM")</f>
        <v>May</v>
      </c>
      <c r="P361" s="8" t="str">
        <f>TEXT('Input Data'!$A361,"YYYY")</f>
        <v>2022</v>
      </c>
    </row>
    <row r="362" spans="1:16" ht="14.25" customHeight="1" x14ac:dyDescent="0.3">
      <c r="A362" s="6">
        <v>44698</v>
      </c>
      <c r="B362" s="7" t="s">
        <v>46</v>
      </c>
      <c r="C362" s="8">
        <v>8</v>
      </c>
      <c r="D362" s="8" t="s">
        <v>22</v>
      </c>
      <c r="E362" s="8" t="s">
        <v>20</v>
      </c>
      <c r="F362" s="9">
        <v>0</v>
      </c>
      <c r="G362" s="8" t="str">
        <f>VLOOKUP('Input Data'!$B362,'Master Data'!$A$2:$F$46,2,0)</f>
        <v>Product27</v>
      </c>
      <c r="H362" s="8" t="str">
        <f>VLOOKUP('Input Data'!$B362,'Master Data'!$A$2:$F$46,3,0)</f>
        <v>Category04</v>
      </c>
      <c r="I362" s="8" t="str">
        <f>VLOOKUP('Input Data'!$B362,'Master Data'!$A$2:$F$46,4,0)</f>
        <v>Lt</v>
      </c>
      <c r="J362" s="8">
        <f>VLOOKUP('Input Data'!$B362,'Master Data'!$A$2:$F$46,5,0)</f>
        <v>48</v>
      </c>
      <c r="K362" s="8">
        <f>VLOOKUP('Input Data'!$B362,'Master Data'!$A$2:$F$46,6,0)</f>
        <v>57.120000000000005</v>
      </c>
      <c r="L362" s="8">
        <f>'Input Data'!$C362*'Input Data'!$J362</f>
        <v>384</v>
      </c>
      <c r="M362" s="8">
        <f>'Input Data'!$C362*'Input Data'!$K362*(1-'Input Data'!$F362)</f>
        <v>456.96000000000004</v>
      </c>
      <c r="N362" s="8">
        <v>17</v>
      </c>
      <c r="O362" s="8" t="str">
        <f>TEXT('Input Data'!$A362,"MMM")</f>
        <v>May</v>
      </c>
      <c r="P362" s="8" t="str">
        <f>TEXT('Input Data'!$A362,"YYYY")</f>
        <v>2022</v>
      </c>
    </row>
    <row r="363" spans="1:16" ht="14.25" customHeight="1" x14ac:dyDescent="0.3">
      <c r="A363" s="6">
        <v>44699</v>
      </c>
      <c r="B363" s="7" t="s">
        <v>46</v>
      </c>
      <c r="C363" s="8">
        <v>4</v>
      </c>
      <c r="D363" s="8" t="s">
        <v>17</v>
      </c>
      <c r="E363" s="8" t="s">
        <v>18</v>
      </c>
      <c r="F363" s="9">
        <v>0</v>
      </c>
      <c r="G363" s="8" t="str">
        <f>VLOOKUP('Input Data'!$B363,'Master Data'!$A$2:$F$46,2,0)</f>
        <v>Product27</v>
      </c>
      <c r="H363" s="8" t="str">
        <f>VLOOKUP('Input Data'!$B363,'Master Data'!$A$2:$F$46,3,0)</f>
        <v>Category04</v>
      </c>
      <c r="I363" s="8" t="str">
        <f>VLOOKUP('Input Data'!$B363,'Master Data'!$A$2:$F$46,4,0)</f>
        <v>Lt</v>
      </c>
      <c r="J363" s="8">
        <f>VLOOKUP('Input Data'!$B363,'Master Data'!$A$2:$F$46,5,0)</f>
        <v>48</v>
      </c>
      <c r="K363" s="8">
        <f>VLOOKUP('Input Data'!$B363,'Master Data'!$A$2:$F$46,6,0)</f>
        <v>57.120000000000005</v>
      </c>
      <c r="L363" s="8">
        <f>'Input Data'!$C363*'Input Data'!$J363</f>
        <v>192</v>
      </c>
      <c r="M363" s="8">
        <f>'Input Data'!$C363*'Input Data'!$K363*(1-'Input Data'!$F363)</f>
        <v>228.48000000000002</v>
      </c>
      <c r="N363" s="8">
        <v>18</v>
      </c>
      <c r="O363" s="8" t="str">
        <f>TEXT('Input Data'!$A363,"MMM")</f>
        <v>May</v>
      </c>
      <c r="P363" s="8" t="str">
        <f>TEXT('Input Data'!$A363,"YYYY")</f>
        <v>2022</v>
      </c>
    </row>
    <row r="364" spans="1:16" ht="14.25" customHeight="1" x14ac:dyDescent="0.3">
      <c r="A364" s="6">
        <v>44699</v>
      </c>
      <c r="B364" s="7" t="s">
        <v>19</v>
      </c>
      <c r="C364" s="8">
        <v>8</v>
      </c>
      <c r="D364" s="8" t="s">
        <v>17</v>
      </c>
      <c r="E364" s="8" t="s">
        <v>18</v>
      </c>
      <c r="F364" s="9">
        <v>0</v>
      </c>
      <c r="G364" s="8" t="str">
        <f>VLOOKUP('Input Data'!$B364,'Master Data'!$A$2:$F$46,2,0)</f>
        <v>Product38</v>
      </c>
      <c r="H364" s="8" t="str">
        <f>VLOOKUP('Input Data'!$B364,'Master Data'!$A$2:$F$46,3,0)</f>
        <v>Category05</v>
      </c>
      <c r="I364" s="8" t="str">
        <f>VLOOKUP('Input Data'!$B364,'Master Data'!$A$2:$F$46,4,0)</f>
        <v>Kg</v>
      </c>
      <c r="J364" s="8">
        <f>VLOOKUP('Input Data'!$B364,'Master Data'!$A$2:$F$46,5,0)</f>
        <v>72</v>
      </c>
      <c r="K364" s="8">
        <f>VLOOKUP('Input Data'!$B364,'Master Data'!$A$2:$F$46,6,0)</f>
        <v>79.92</v>
      </c>
      <c r="L364" s="8">
        <f>'Input Data'!$C364*'Input Data'!$J364</f>
        <v>576</v>
      </c>
      <c r="M364" s="8">
        <f>'Input Data'!$C364*'Input Data'!$K364*(1-'Input Data'!$F364)</f>
        <v>639.36</v>
      </c>
      <c r="N364" s="8">
        <v>18</v>
      </c>
      <c r="O364" s="8" t="str">
        <f>TEXT('Input Data'!$A364,"MMM")</f>
        <v>May</v>
      </c>
      <c r="P364" s="8" t="str">
        <f>TEXT('Input Data'!$A364,"YYYY")</f>
        <v>2022</v>
      </c>
    </row>
    <row r="365" spans="1:16" ht="14.25" customHeight="1" x14ac:dyDescent="0.3">
      <c r="A365" s="6">
        <v>44701</v>
      </c>
      <c r="B365" s="7" t="s">
        <v>31</v>
      </c>
      <c r="C365" s="8">
        <v>15</v>
      </c>
      <c r="D365" s="8" t="s">
        <v>18</v>
      </c>
      <c r="E365" s="8" t="s">
        <v>20</v>
      </c>
      <c r="F365" s="9">
        <v>0</v>
      </c>
      <c r="G365" s="8" t="str">
        <f>VLOOKUP('Input Data'!$B365,'Master Data'!$A$2:$F$46,2,0)</f>
        <v>Product44</v>
      </c>
      <c r="H365" s="8" t="str">
        <f>VLOOKUP('Input Data'!$B365,'Master Data'!$A$2:$F$46,3,0)</f>
        <v>Category05</v>
      </c>
      <c r="I365" s="8" t="str">
        <f>VLOOKUP('Input Data'!$B365,'Master Data'!$A$2:$F$46,4,0)</f>
        <v>Kg</v>
      </c>
      <c r="J365" s="8">
        <f>VLOOKUP('Input Data'!$B365,'Master Data'!$A$2:$F$46,5,0)</f>
        <v>76</v>
      </c>
      <c r="K365" s="8">
        <f>VLOOKUP('Input Data'!$B365,'Master Data'!$A$2:$F$46,6,0)</f>
        <v>82.08</v>
      </c>
      <c r="L365" s="8">
        <f>'Input Data'!$C365*'Input Data'!$J365</f>
        <v>1140</v>
      </c>
      <c r="M365" s="8">
        <f>'Input Data'!$C365*'Input Data'!$K365*(1-'Input Data'!$F365)</f>
        <v>1231.2</v>
      </c>
      <c r="N365" s="8">
        <v>20</v>
      </c>
      <c r="O365" s="8" t="str">
        <f>TEXT('Input Data'!$A365,"MMM")</f>
        <v>May</v>
      </c>
      <c r="P365" s="8" t="str">
        <f>TEXT('Input Data'!$A365,"YYYY")</f>
        <v>2022</v>
      </c>
    </row>
    <row r="366" spans="1:16" ht="14.25" customHeight="1" x14ac:dyDescent="0.3">
      <c r="A366" s="6">
        <v>44703</v>
      </c>
      <c r="B366" s="7" t="s">
        <v>47</v>
      </c>
      <c r="C366" s="8">
        <v>12</v>
      </c>
      <c r="D366" s="8" t="s">
        <v>22</v>
      </c>
      <c r="E366" s="8" t="s">
        <v>18</v>
      </c>
      <c r="F366" s="9">
        <v>0</v>
      </c>
      <c r="G366" s="8" t="str">
        <f>VLOOKUP('Input Data'!$B366,'Master Data'!$A$2:$F$46,2,0)</f>
        <v>Product15</v>
      </c>
      <c r="H366" s="8" t="str">
        <f>VLOOKUP('Input Data'!$B366,'Master Data'!$A$2:$F$46,3,0)</f>
        <v>Category02</v>
      </c>
      <c r="I366" s="8" t="str">
        <f>VLOOKUP('Input Data'!$B366,'Master Data'!$A$2:$F$46,4,0)</f>
        <v>No.</v>
      </c>
      <c r="J366" s="8">
        <f>VLOOKUP('Input Data'!$B366,'Master Data'!$A$2:$F$46,5,0)</f>
        <v>12</v>
      </c>
      <c r="K366" s="8">
        <f>VLOOKUP('Input Data'!$B366,'Master Data'!$A$2:$F$46,6,0)</f>
        <v>15.719999999999999</v>
      </c>
      <c r="L366" s="8">
        <f>'Input Data'!$C366*'Input Data'!$J366</f>
        <v>144</v>
      </c>
      <c r="M366" s="8">
        <f>'Input Data'!$C366*'Input Data'!$K366*(1-'Input Data'!$F366)</f>
        <v>188.64</v>
      </c>
      <c r="N366" s="8">
        <v>22</v>
      </c>
      <c r="O366" s="8" t="str">
        <f>TEXT('Input Data'!$A366,"MMM")</f>
        <v>May</v>
      </c>
      <c r="P366" s="8" t="str">
        <f>TEXT('Input Data'!$A366,"YYYY")</f>
        <v>2022</v>
      </c>
    </row>
    <row r="367" spans="1:16" ht="14.25" customHeight="1" x14ac:dyDescent="0.3">
      <c r="A367" s="6">
        <v>44706</v>
      </c>
      <c r="B367" s="7" t="s">
        <v>49</v>
      </c>
      <c r="C367" s="8">
        <v>7</v>
      </c>
      <c r="D367" s="8" t="s">
        <v>18</v>
      </c>
      <c r="E367" s="8" t="s">
        <v>18</v>
      </c>
      <c r="F367" s="9">
        <v>0</v>
      </c>
      <c r="G367" s="8" t="str">
        <f>VLOOKUP('Input Data'!$B367,'Master Data'!$A$2:$F$46,2,0)</f>
        <v>Product02</v>
      </c>
      <c r="H367" s="8" t="str">
        <f>VLOOKUP('Input Data'!$B367,'Master Data'!$A$2:$F$46,3,0)</f>
        <v>Category01</v>
      </c>
      <c r="I367" s="8" t="str">
        <f>VLOOKUP('Input Data'!$B367,'Master Data'!$A$2:$F$46,4,0)</f>
        <v>Kg</v>
      </c>
      <c r="J367" s="8">
        <f>VLOOKUP('Input Data'!$B367,'Master Data'!$A$2:$F$46,5,0)</f>
        <v>105</v>
      </c>
      <c r="K367" s="8">
        <f>VLOOKUP('Input Data'!$B367,'Master Data'!$A$2:$F$46,6,0)</f>
        <v>142.80000000000001</v>
      </c>
      <c r="L367" s="8">
        <f>'Input Data'!$C367*'Input Data'!$J367</f>
        <v>735</v>
      </c>
      <c r="M367" s="8">
        <f>'Input Data'!$C367*'Input Data'!$K367*(1-'Input Data'!$F367)</f>
        <v>999.60000000000014</v>
      </c>
      <c r="N367" s="8">
        <v>25</v>
      </c>
      <c r="O367" s="8" t="str">
        <f>TEXT('Input Data'!$A367,"MMM")</f>
        <v>May</v>
      </c>
      <c r="P367" s="8" t="str">
        <f>TEXT('Input Data'!$A367,"YYYY")</f>
        <v>2022</v>
      </c>
    </row>
    <row r="368" spans="1:16" ht="14.25" customHeight="1" x14ac:dyDescent="0.3">
      <c r="A368" s="6">
        <v>44707</v>
      </c>
      <c r="B368" s="7" t="s">
        <v>53</v>
      </c>
      <c r="C368" s="8">
        <v>2</v>
      </c>
      <c r="D368" s="8" t="s">
        <v>22</v>
      </c>
      <c r="E368" s="8" t="s">
        <v>18</v>
      </c>
      <c r="F368" s="9">
        <v>0</v>
      </c>
      <c r="G368" s="8" t="str">
        <f>VLOOKUP('Input Data'!$B368,'Master Data'!$A$2:$F$46,2,0)</f>
        <v>Product28</v>
      </c>
      <c r="H368" s="8" t="str">
        <f>VLOOKUP('Input Data'!$B368,'Master Data'!$A$2:$F$46,3,0)</f>
        <v>Category04</v>
      </c>
      <c r="I368" s="8" t="str">
        <f>VLOOKUP('Input Data'!$B368,'Master Data'!$A$2:$F$46,4,0)</f>
        <v>No.</v>
      </c>
      <c r="J368" s="8">
        <f>VLOOKUP('Input Data'!$B368,'Master Data'!$A$2:$F$46,5,0)</f>
        <v>37</v>
      </c>
      <c r="K368" s="8">
        <f>VLOOKUP('Input Data'!$B368,'Master Data'!$A$2:$F$46,6,0)</f>
        <v>41.81</v>
      </c>
      <c r="L368" s="8">
        <f>'Input Data'!$C368*'Input Data'!$J368</f>
        <v>74</v>
      </c>
      <c r="M368" s="8">
        <f>'Input Data'!$C368*'Input Data'!$K368*(1-'Input Data'!$F368)</f>
        <v>83.62</v>
      </c>
      <c r="N368" s="8">
        <v>26</v>
      </c>
      <c r="O368" s="8" t="str">
        <f>TEXT('Input Data'!$A368,"MMM")</f>
        <v>May</v>
      </c>
      <c r="P368" s="8" t="str">
        <f>TEXT('Input Data'!$A368,"YYYY")</f>
        <v>2022</v>
      </c>
    </row>
    <row r="369" spans="1:16" ht="14.25" customHeight="1" x14ac:dyDescent="0.3">
      <c r="A369" s="6">
        <v>44707</v>
      </c>
      <c r="B369" s="7" t="s">
        <v>46</v>
      </c>
      <c r="C369" s="8">
        <v>2</v>
      </c>
      <c r="D369" s="8" t="s">
        <v>18</v>
      </c>
      <c r="E369" s="8" t="s">
        <v>18</v>
      </c>
      <c r="F369" s="9">
        <v>0</v>
      </c>
      <c r="G369" s="8" t="str">
        <f>VLOOKUP('Input Data'!$B369,'Master Data'!$A$2:$F$46,2,0)</f>
        <v>Product27</v>
      </c>
      <c r="H369" s="8" t="str">
        <f>VLOOKUP('Input Data'!$B369,'Master Data'!$A$2:$F$46,3,0)</f>
        <v>Category04</v>
      </c>
      <c r="I369" s="8" t="str">
        <f>VLOOKUP('Input Data'!$B369,'Master Data'!$A$2:$F$46,4,0)</f>
        <v>Lt</v>
      </c>
      <c r="J369" s="8">
        <f>VLOOKUP('Input Data'!$B369,'Master Data'!$A$2:$F$46,5,0)</f>
        <v>48</v>
      </c>
      <c r="K369" s="8">
        <f>VLOOKUP('Input Data'!$B369,'Master Data'!$A$2:$F$46,6,0)</f>
        <v>57.120000000000005</v>
      </c>
      <c r="L369" s="8">
        <f>'Input Data'!$C369*'Input Data'!$J369</f>
        <v>96</v>
      </c>
      <c r="M369" s="8">
        <f>'Input Data'!$C369*'Input Data'!$K369*(1-'Input Data'!$F369)</f>
        <v>114.24000000000001</v>
      </c>
      <c r="N369" s="8">
        <v>26</v>
      </c>
      <c r="O369" s="8" t="str">
        <f>TEXT('Input Data'!$A369,"MMM")</f>
        <v>May</v>
      </c>
      <c r="P369" s="8" t="str">
        <f>TEXT('Input Data'!$A369,"YYYY")</f>
        <v>2022</v>
      </c>
    </row>
    <row r="370" spans="1:16" ht="14.25" customHeight="1" x14ac:dyDescent="0.3">
      <c r="A370" s="6">
        <v>44709</v>
      </c>
      <c r="B370" s="7" t="s">
        <v>61</v>
      </c>
      <c r="C370" s="8">
        <v>10</v>
      </c>
      <c r="D370" s="8" t="s">
        <v>17</v>
      </c>
      <c r="E370" s="8" t="s">
        <v>20</v>
      </c>
      <c r="F370" s="9">
        <v>0</v>
      </c>
      <c r="G370" s="8" t="str">
        <f>VLOOKUP('Input Data'!$B370,'Master Data'!$A$2:$F$46,2,0)</f>
        <v>Product41</v>
      </c>
      <c r="H370" s="8" t="str">
        <f>VLOOKUP('Input Data'!$B370,'Master Data'!$A$2:$F$46,3,0)</f>
        <v>Category05</v>
      </c>
      <c r="I370" s="8" t="str">
        <f>VLOOKUP('Input Data'!$B370,'Master Data'!$A$2:$F$46,4,0)</f>
        <v>Ft</v>
      </c>
      <c r="J370" s="8">
        <f>VLOOKUP('Input Data'!$B370,'Master Data'!$A$2:$F$46,5,0)</f>
        <v>138</v>
      </c>
      <c r="K370" s="8">
        <f>VLOOKUP('Input Data'!$B370,'Master Data'!$A$2:$F$46,6,0)</f>
        <v>173.88</v>
      </c>
      <c r="L370" s="8">
        <f>'Input Data'!$C370*'Input Data'!$J370</f>
        <v>1380</v>
      </c>
      <c r="M370" s="8">
        <f>'Input Data'!$C370*'Input Data'!$K370*(1-'Input Data'!$F370)</f>
        <v>1738.8</v>
      </c>
      <c r="N370" s="8">
        <v>28</v>
      </c>
      <c r="O370" s="8" t="str">
        <f>TEXT('Input Data'!$A370,"MMM")</f>
        <v>May</v>
      </c>
      <c r="P370" s="8" t="str">
        <f>TEXT('Input Data'!$A370,"YYYY")</f>
        <v>2022</v>
      </c>
    </row>
    <row r="371" spans="1:16" ht="14.25" customHeight="1" x14ac:dyDescent="0.3">
      <c r="A371" s="6">
        <v>44709</v>
      </c>
      <c r="B371" s="7" t="s">
        <v>45</v>
      </c>
      <c r="C371" s="8">
        <v>5</v>
      </c>
      <c r="D371" s="8" t="s">
        <v>17</v>
      </c>
      <c r="E371" s="8" t="s">
        <v>18</v>
      </c>
      <c r="F371" s="9">
        <v>0</v>
      </c>
      <c r="G371" s="8" t="str">
        <f>VLOOKUP('Input Data'!$B371,'Master Data'!$A$2:$F$46,2,0)</f>
        <v>Product08</v>
      </c>
      <c r="H371" s="8" t="str">
        <f>VLOOKUP('Input Data'!$B371,'Master Data'!$A$2:$F$46,3,0)</f>
        <v>Category01</v>
      </c>
      <c r="I371" s="8" t="str">
        <f>VLOOKUP('Input Data'!$B371,'Master Data'!$A$2:$F$46,4,0)</f>
        <v>Kg</v>
      </c>
      <c r="J371" s="8">
        <f>VLOOKUP('Input Data'!$B371,'Master Data'!$A$2:$F$46,5,0)</f>
        <v>83</v>
      </c>
      <c r="K371" s="8">
        <f>VLOOKUP('Input Data'!$B371,'Master Data'!$A$2:$F$46,6,0)</f>
        <v>94.62</v>
      </c>
      <c r="L371" s="8">
        <f>'Input Data'!$C371*'Input Data'!$J371</f>
        <v>415</v>
      </c>
      <c r="M371" s="8">
        <f>'Input Data'!$C371*'Input Data'!$K371*(1-'Input Data'!$F371)</f>
        <v>473.1</v>
      </c>
      <c r="N371" s="8">
        <v>28</v>
      </c>
      <c r="O371" s="8" t="str">
        <f>TEXT('Input Data'!$A371,"MMM")</f>
        <v>May</v>
      </c>
      <c r="P371" s="8" t="str">
        <f>TEXT('Input Data'!$A371,"YYYY")</f>
        <v>2022</v>
      </c>
    </row>
    <row r="372" spans="1:16" ht="14.25" customHeight="1" x14ac:dyDescent="0.3">
      <c r="A372" s="6">
        <v>44709</v>
      </c>
      <c r="B372" s="7" t="s">
        <v>40</v>
      </c>
      <c r="C372" s="8">
        <v>9</v>
      </c>
      <c r="D372" s="8" t="s">
        <v>18</v>
      </c>
      <c r="E372" s="8" t="s">
        <v>20</v>
      </c>
      <c r="F372" s="9">
        <v>0</v>
      </c>
      <c r="G372" s="8" t="str">
        <f>VLOOKUP('Input Data'!$B372,'Master Data'!$A$2:$F$46,2,0)</f>
        <v>Product10</v>
      </c>
      <c r="H372" s="8" t="str">
        <f>VLOOKUP('Input Data'!$B372,'Master Data'!$A$2:$F$46,3,0)</f>
        <v>Category02</v>
      </c>
      <c r="I372" s="8" t="str">
        <f>VLOOKUP('Input Data'!$B372,'Master Data'!$A$2:$F$46,4,0)</f>
        <v>Ft</v>
      </c>
      <c r="J372" s="8">
        <f>VLOOKUP('Input Data'!$B372,'Master Data'!$A$2:$F$46,5,0)</f>
        <v>148</v>
      </c>
      <c r="K372" s="8">
        <f>VLOOKUP('Input Data'!$B372,'Master Data'!$A$2:$F$46,6,0)</f>
        <v>164.28</v>
      </c>
      <c r="L372" s="8">
        <f>'Input Data'!$C372*'Input Data'!$J372</f>
        <v>1332</v>
      </c>
      <c r="M372" s="8">
        <f>'Input Data'!$C372*'Input Data'!$K372*(1-'Input Data'!$F372)</f>
        <v>1478.52</v>
      </c>
      <c r="N372" s="8">
        <v>28</v>
      </c>
      <c r="O372" s="8" t="str">
        <f>TEXT('Input Data'!$A372,"MMM")</f>
        <v>May</v>
      </c>
      <c r="P372" s="8" t="str">
        <f>TEXT('Input Data'!$A372,"YYYY")</f>
        <v>2022</v>
      </c>
    </row>
    <row r="373" spans="1:16" ht="14.25" customHeight="1" x14ac:dyDescent="0.3">
      <c r="A373" s="6">
        <v>44709</v>
      </c>
      <c r="B373" s="7" t="s">
        <v>23</v>
      </c>
      <c r="C373" s="8">
        <v>12</v>
      </c>
      <c r="D373" s="8" t="s">
        <v>18</v>
      </c>
      <c r="E373" s="8" t="s">
        <v>18</v>
      </c>
      <c r="F373" s="9">
        <v>0</v>
      </c>
      <c r="G373" s="8" t="str">
        <f>VLOOKUP('Input Data'!$B373,'Master Data'!$A$2:$F$46,2,0)</f>
        <v>Product04</v>
      </c>
      <c r="H373" s="8" t="str">
        <f>VLOOKUP('Input Data'!$B373,'Master Data'!$A$2:$F$46,3,0)</f>
        <v>Category01</v>
      </c>
      <c r="I373" s="8" t="str">
        <f>VLOOKUP('Input Data'!$B373,'Master Data'!$A$2:$F$46,4,0)</f>
        <v>Lt</v>
      </c>
      <c r="J373" s="8">
        <f>VLOOKUP('Input Data'!$B373,'Master Data'!$A$2:$F$46,5,0)</f>
        <v>44</v>
      </c>
      <c r="K373" s="8">
        <f>VLOOKUP('Input Data'!$B373,'Master Data'!$A$2:$F$46,6,0)</f>
        <v>48.84</v>
      </c>
      <c r="L373" s="8">
        <f>'Input Data'!$C373*'Input Data'!$J373</f>
        <v>528</v>
      </c>
      <c r="M373" s="8">
        <f>'Input Data'!$C373*'Input Data'!$K373*(1-'Input Data'!$F373)</f>
        <v>586.08000000000004</v>
      </c>
      <c r="N373" s="8">
        <v>28</v>
      </c>
      <c r="O373" s="8" t="str">
        <f>TEXT('Input Data'!$A373,"MMM")</f>
        <v>May</v>
      </c>
      <c r="P373" s="8" t="str">
        <f>TEXT('Input Data'!$A373,"YYYY")</f>
        <v>2022</v>
      </c>
    </row>
    <row r="374" spans="1:16" ht="14.25" customHeight="1" x14ac:dyDescent="0.3">
      <c r="A374" s="6">
        <v>44709</v>
      </c>
      <c r="B374" s="7" t="s">
        <v>34</v>
      </c>
      <c r="C374" s="8">
        <v>14</v>
      </c>
      <c r="D374" s="8" t="s">
        <v>22</v>
      </c>
      <c r="E374" s="8" t="s">
        <v>20</v>
      </c>
      <c r="F374" s="9">
        <v>0</v>
      </c>
      <c r="G374" s="8" t="str">
        <f>VLOOKUP('Input Data'!$B374,'Master Data'!$A$2:$F$46,2,0)</f>
        <v>Product20</v>
      </c>
      <c r="H374" s="8" t="str">
        <f>VLOOKUP('Input Data'!$B374,'Master Data'!$A$2:$F$46,3,0)</f>
        <v>Category03</v>
      </c>
      <c r="I374" s="8" t="str">
        <f>VLOOKUP('Input Data'!$B374,'Master Data'!$A$2:$F$46,4,0)</f>
        <v>Lt</v>
      </c>
      <c r="J374" s="8">
        <f>VLOOKUP('Input Data'!$B374,'Master Data'!$A$2:$F$46,5,0)</f>
        <v>61</v>
      </c>
      <c r="K374" s="8">
        <f>VLOOKUP('Input Data'!$B374,'Master Data'!$A$2:$F$46,6,0)</f>
        <v>76.25</v>
      </c>
      <c r="L374" s="8">
        <f>'Input Data'!$C374*'Input Data'!$J374</f>
        <v>854</v>
      </c>
      <c r="M374" s="8">
        <f>'Input Data'!$C374*'Input Data'!$K374*(1-'Input Data'!$F374)</f>
        <v>1067.5</v>
      </c>
      <c r="N374" s="8">
        <v>28</v>
      </c>
      <c r="O374" s="8" t="str">
        <f>TEXT('Input Data'!$A374,"MMM")</f>
        <v>May</v>
      </c>
      <c r="P374" s="8" t="str">
        <f>TEXT('Input Data'!$A374,"YYYY")</f>
        <v>2022</v>
      </c>
    </row>
    <row r="375" spans="1:16" ht="14.25" customHeight="1" x14ac:dyDescent="0.3">
      <c r="A375" s="6">
        <v>44711</v>
      </c>
      <c r="B375" s="7" t="s">
        <v>31</v>
      </c>
      <c r="C375" s="8">
        <v>9</v>
      </c>
      <c r="D375" s="8" t="s">
        <v>22</v>
      </c>
      <c r="E375" s="8" t="s">
        <v>18</v>
      </c>
      <c r="F375" s="9">
        <v>0</v>
      </c>
      <c r="G375" s="8" t="str">
        <f>VLOOKUP('Input Data'!$B375,'Master Data'!$A$2:$F$46,2,0)</f>
        <v>Product44</v>
      </c>
      <c r="H375" s="8" t="str">
        <f>VLOOKUP('Input Data'!$B375,'Master Data'!$A$2:$F$46,3,0)</f>
        <v>Category05</v>
      </c>
      <c r="I375" s="8" t="str">
        <f>VLOOKUP('Input Data'!$B375,'Master Data'!$A$2:$F$46,4,0)</f>
        <v>Kg</v>
      </c>
      <c r="J375" s="8">
        <f>VLOOKUP('Input Data'!$B375,'Master Data'!$A$2:$F$46,5,0)</f>
        <v>76</v>
      </c>
      <c r="K375" s="8">
        <f>VLOOKUP('Input Data'!$B375,'Master Data'!$A$2:$F$46,6,0)</f>
        <v>82.08</v>
      </c>
      <c r="L375" s="8">
        <f>'Input Data'!$C375*'Input Data'!$J375</f>
        <v>684</v>
      </c>
      <c r="M375" s="8">
        <f>'Input Data'!$C375*'Input Data'!$K375*(1-'Input Data'!$F375)</f>
        <v>738.72</v>
      </c>
      <c r="N375" s="8">
        <v>30</v>
      </c>
      <c r="O375" s="8" t="str">
        <f>TEXT('Input Data'!$A375,"MMM")</f>
        <v>May</v>
      </c>
      <c r="P375" s="8" t="str">
        <f>TEXT('Input Data'!$A375,"YYYY")</f>
        <v>2022</v>
      </c>
    </row>
    <row r="376" spans="1:16" ht="14.25" customHeight="1" x14ac:dyDescent="0.3">
      <c r="A376" s="6">
        <v>44711</v>
      </c>
      <c r="B376" s="7" t="s">
        <v>44</v>
      </c>
      <c r="C376" s="8">
        <v>4</v>
      </c>
      <c r="D376" s="8" t="s">
        <v>17</v>
      </c>
      <c r="E376" s="8" t="s">
        <v>20</v>
      </c>
      <c r="F376" s="9">
        <v>0</v>
      </c>
      <c r="G376" s="8" t="str">
        <f>VLOOKUP('Input Data'!$B376,'Master Data'!$A$2:$F$46,2,0)</f>
        <v>Product05</v>
      </c>
      <c r="H376" s="8" t="str">
        <f>VLOOKUP('Input Data'!$B376,'Master Data'!$A$2:$F$46,3,0)</f>
        <v>Category01</v>
      </c>
      <c r="I376" s="8" t="str">
        <f>VLOOKUP('Input Data'!$B376,'Master Data'!$A$2:$F$46,4,0)</f>
        <v>Ft</v>
      </c>
      <c r="J376" s="8">
        <f>VLOOKUP('Input Data'!$B376,'Master Data'!$A$2:$F$46,5,0)</f>
        <v>133</v>
      </c>
      <c r="K376" s="8">
        <f>VLOOKUP('Input Data'!$B376,'Master Data'!$A$2:$F$46,6,0)</f>
        <v>155.61000000000001</v>
      </c>
      <c r="L376" s="8">
        <f>'Input Data'!$C376*'Input Data'!$J376</f>
        <v>532</v>
      </c>
      <c r="M376" s="8">
        <f>'Input Data'!$C376*'Input Data'!$K376*(1-'Input Data'!$F376)</f>
        <v>622.44000000000005</v>
      </c>
      <c r="N376" s="8">
        <v>30</v>
      </c>
      <c r="O376" s="8" t="str">
        <f>TEXT('Input Data'!$A376,"MMM")</f>
        <v>May</v>
      </c>
      <c r="P376" s="8" t="str">
        <f>TEXT('Input Data'!$A376,"YYYY")</f>
        <v>2022</v>
      </c>
    </row>
    <row r="377" spans="1:16" ht="14.25" customHeight="1" x14ac:dyDescent="0.3">
      <c r="A377" s="6">
        <v>44711</v>
      </c>
      <c r="B377" s="7" t="s">
        <v>58</v>
      </c>
      <c r="C377" s="8">
        <v>3</v>
      </c>
      <c r="D377" s="8" t="s">
        <v>18</v>
      </c>
      <c r="E377" s="8" t="s">
        <v>20</v>
      </c>
      <c r="F377" s="9">
        <v>0</v>
      </c>
      <c r="G377" s="8" t="str">
        <f>VLOOKUP('Input Data'!$B377,'Master Data'!$A$2:$F$46,2,0)</f>
        <v>Product33</v>
      </c>
      <c r="H377" s="8" t="str">
        <f>VLOOKUP('Input Data'!$B377,'Master Data'!$A$2:$F$46,3,0)</f>
        <v>Category04</v>
      </c>
      <c r="I377" s="8" t="str">
        <f>VLOOKUP('Input Data'!$B377,'Master Data'!$A$2:$F$46,4,0)</f>
        <v>Kg</v>
      </c>
      <c r="J377" s="8">
        <f>VLOOKUP('Input Data'!$B377,'Master Data'!$A$2:$F$46,5,0)</f>
        <v>95</v>
      </c>
      <c r="K377" s="8">
        <f>VLOOKUP('Input Data'!$B377,'Master Data'!$A$2:$F$46,6,0)</f>
        <v>119.7</v>
      </c>
      <c r="L377" s="8">
        <f>'Input Data'!$C377*'Input Data'!$J377</f>
        <v>285</v>
      </c>
      <c r="M377" s="8">
        <f>'Input Data'!$C377*'Input Data'!$K377*(1-'Input Data'!$F377)</f>
        <v>359.1</v>
      </c>
      <c r="N377" s="8">
        <v>30</v>
      </c>
      <c r="O377" s="8" t="str">
        <f>TEXT('Input Data'!$A377,"MMM")</f>
        <v>May</v>
      </c>
      <c r="P377" s="8" t="str">
        <f>TEXT('Input Data'!$A377,"YYYY")</f>
        <v>2022</v>
      </c>
    </row>
    <row r="378" spans="1:16" ht="14.25" customHeight="1" x14ac:dyDescent="0.3">
      <c r="A378" s="6">
        <v>44715</v>
      </c>
      <c r="B378" s="7" t="s">
        <v>45</v>
      </c>
      <c r="C378" s="8">
        <v>14</v>
      </c>
      <c r="D378" s="8" t="s">
        <v>18</v>
      </c>
      <c r="E378" s="8" t="s">
        <v>18</v>
      </c>
      <c r="F378" s="9">
        <v>0</v>
      </c>
      <c r="G378" s="8" t="str">
        <f>VLOOKUP('Input Data'!$B378,'Master Data'!$A$2:$F$46,2,0)</f>
        <v>Product08</v>
      </c>
      <c r="H378" s="8" t="str">
        <f>VLOOKUP('Input Data'!$B378,'Master Data'!$A$2:$F$46,3,0)</f>
        <v>Category01</v>
      </c>
      <c r="I378" s="8" t="str">
        <f>VLOOKUP('Input Data'!$B378,'Master Data'!$A$2:$F$46,4,0)</f>
        <v>Kg</v>
      </c>
      <c r="J378" s="8">
        <f>VLOOKUP('Input Data'!$B378,'Master Data'!$A$2:$F$46,5,0)</f>
        <v>83</v>
      </c>
      <c r="K378" s="8">
        <f>VLOOKUP('Input Data'!$B378,'Master Data'!$A$2:$F$46,6,0)</f>
        <v>94.62</v>
      </c>
      <c r="L378" s="8">
        <f>'Input Data'!$C378*'Input Data'!$J378</f>
        <v>1162</v>
      </c>
      <c r="M378" s="8">
        <f>'Input Data'!$C378*'Input Data'!$K378*(1-'Input Data'!$F378)</f>
        <v>1324.68</v>
      </c>
      <c r="N378" s="8">
        <v>3</v>
      </c>
      <c r="O378" s="8" t="str">
        <f>TEXT('Input Data'!$A378,"MMM")</f>
        <v>Jun</v>
      </c>
      <c r="P378" s="8" t="str">
        <f>TEXT('Input Data'!$A378,"YYYY")</f>
        <v>2022</v>
      </c>
    </row>
    <row r="379" spans="1:16" ht="14.25" customHeight="1" x14ac:dyDescent="0.3">
      <c r="A379" s="6">
        <v>44722</v>
      </c>
      <c r="B379" s="7" t="s">
        <v>53</v>
      </c>
      <c r="C379" s="8">
        <v>8</v>
      </c>
      <c r="D379" s="8" t="s">
        <v>17</v>
      </c>
      <c r="E379" s="8" t="s">
        <v>18</v>
      </c>
      <c r="F379" s="9">
        <v>0</v>
      </c>
      <c r="G379" s="8" t="str">
        <f>VLOOKUP('Input Data'!$B379,'Master Data'!$A$2:$F$46,2,0)</f>
        <v>Product28</v>
      </c>
      <c r="H379" s="8" t="str">
        <f>VLOOKUP('Input Data'!$B379,'Master Data'!$A$2:$F$46,3,0)</f>
        <v>Category04</v>
      </c>
      <c r="I379" s="8" t="str">
        <f>VLOOKUP('Input Data'!$B379,'Master Data'!$A$2:$F$46,4,0)</f>
        <v>No.</v>
      </c>
      <c r="J379" s="8">
        <f>VLOOKUP('Input Data'!$B379,'Master Data'!$A$2:$F$46,5,0)</f>
        <v>37</v>
      </c>
      <c r="K379" s="8">
        <f>VLOOKUP('Input Data'!$B379,'Master Data'!$A$2:$F$46,6,0)</f>
        <v>41.81</v>
      </c>
      <c r="L379" s="8">
        <f>'Input Data'!$C379*'Input Data'!$J379</f>
        <v>296</v>
      </c>
      <c r="M379" s="8">
        <f>'Input Data'!$C379*'Input Data'!$K379*(1-'Input Data'!$F379)</f>
        <v>334.48</v>
      </c>
      <c r="N379" s="8">
        <v>10</v>
      </c>
      <c r="O379" s="8" t="str">
        <f>TEXT('Input Data'!$A379,"MMM")</f>
        <v>Jun</v>
      </c>
      <c r="P379" s="8" t="str">
        <f>TEXT('Input Data'!$A379,"YYYY")</f>
        <v>2022</v>
      </c>
    </row>
    <row r="380" spans="1:16" ht="14.25" customHeight="1" x14ac:dyDescent="0.3">
      <c r="A380" s="6">
        <v>44723</v>
      </c>
      <c r="B380" s="7" t="s">
        <v>54</v>
      </c>
      <c r="C380" s="8">
        <v>13</v>
      </c>
      <c r="D380" s="8" t="s">
        <v>18</v>
      </c>
      <c r="E380" s="8" t="s">
        <v>20</v>
      </c>
      <c r="F380" s="9">
        <v>0</v>
      </c>
      <c r="G380" s="8" t="str">
        <f>VLOOKUP('Input Data'!$B380,'Master Data'!$A$2:$F$46,2,0)</f>
        <v>Product39</v>
      </c>
      <c r="H380" s="8" t="str">
        <f>VLOOKUP('Input Data'!$B380,'Master Data'!$A$2:$F$46,3,0)</f>
        <v>Category05</v>
      </c>
      <c r="I380" s="8" t="str">
        <f>VLOOKUP('Input Data'!$B380,'Master Data'!$A$2:$F$46,4,0)</f>
        <v>No.</v>
      </c>
      <c r="J380" s="8">
        <f>VLOOKUP('Input Data'!$B380,'Master Data'!$A$2:$F$46,5,0)</f>
        <v>37</v>
      </c>
      <c r="K380" s="8">
        <f>VLOOKUP('Input Data'!$B380,'Master Data'!$A$2:$F$46,6,0)</f>
        <v>42.55</v>
      </c>
      <c r="L380" s="8">
        <f>'Input Data'!$C380*'Input Data'!$J380</f>
        <v>481</v>
      </c>
      <c r="M380" s="8">
        <f>'Input Data'!$C380*'Input Data'!$K380*(1-'Input Data'!$F380)</f>
        <v>553.15</v>
      </c>
      <c r="N380" s="8">
        <v>11</v>
      </c>
      <c r="O380" s="8" t="str">
        <f>TEXT('Input Data'!$A380,"MMM")</f>
        <v>Jun</v>
      </c>
      <c r="P380" s="8" t="str">
        <f>TEXT('Input Data'!$A380,"YYYY")</f>
        <v>2022</v>
      </c>
    </row>
    <row r="381" spans="1:16" ht="14.25" customHeight="1" x14ac:dyDescent="0.3">
      <c r="A381" s="6">
        <v>44723</v>
      </c>
      <c r="B381" s="7" t="s">
        <v>52</v>
      </c>
      <c r="C381" s="8">
        <v>6</v>
      </c>
      <c r="D381" s="8" t="s">
        <v>22</v>
      </c>
      <c r="E381" s="8" t="s">
        <v>18</v>
      </c>
      <c r="F381" s="9">
        <v>0</v>
      </c>
      <c r="G381" s="8" t="str">
        <f>VLOOKUP('Input Data'!$B381,'Master Data'!$A$2:$F$46,2,0)</f>
        <v>Product21</v>
      </c>
      <c r="H381" s="8" t="str">
        <f>VLOOKUP('Input Data'!$B381,'Master Data'!$A$2:$F$46,3,0)</f>
        <v>Category03</v>
      </c>
      <c r="I381" s="8" t="str">
        <f>VLOOKUP('Input Data'!$B381,'Master Data'!$A$2:$F$46,4,0)</f>
        <v>Ft</v>
      </c>
      <c r="J381" s="8">
        <f>VLOOKUP('Input Data'!$B381,'Master Data'!$A$2:$F$46,5,0)</f>
        <v>126</v>
      </c>
      <c r="K381" s="8">
        <f>VLOOKUP('Input Data'!$B381,'Master Data'!$A$2:$F$46,6,0)</f>
        <v>162.54</v>
      </c>
      <c r="L381" s="8">
        <f>'Input Data'!$C381*'Input Data'!$J381</f>
        <v>756</v>
      </c>
      <c r="M381" s="8">
        <f>'Input Data'!$C381*'Input Data'!$K381*(1-'Input Data'!$F381)</f>
        <v>975.24</v>
      </c>
      <c r="N381" s="8">
        <v>11</v>
      </c>
      <c r="O381" s="8" t="str">
        <f>TEXT('Input Data'!$A381,"MMM")</f>
        <v>Jun</v>
      </c>
      <c r="P381" s="8" t="str">
        <f>TEXT('Input Data'!$A381,"YYYY")</f>
        <v>2022</v>
      </c>
    </row>
    <row r="382" spans="1:16" ht="14.25" customHeight="1" x14ac:dyDescent="0.3">
      <c r="A382" s="6">
        <v>44725</v>
      </c>
      <c r="B382" s="7" t="s">
        <v>62</v>
      </c>
      <c r="C382" s="8">
        <v>6</v>
      </c>
      <c r="D382" s="8" t="s">
        <v>22</v>
      </c>
      <c r="E382" s="8" t="s">
        <v>20</v>
      </c>
      <c r="F382" s="9">
        <v>0</v>
      </c>
      <c r="G382" s="8" t="str">
        <f>VLOOKUP('Input Data'!$B382,'Master Data'!$A$2:$F$46,2,0)</f>
        <v>Product26</v>
      </c>
      <c r="H382" s="8" t="str">
        <f>VLOOKUP('Input Data'!$B382,'Master Data'!$A$2:$F$46,3,0)</f>
        <v>Category04</v>
      </c>
      <c r="I382" s="8" t="str">
        <f>VLOOKUP('Input Data'!$B382,'Master Data'!$A$2:$F$46,4,0)</f>
        <v>No.</v>
      </c>
      <c r="J382" s="8">
        <f>VLOOKUP('Input Data'!$B382,'Master Data'!$A$2:$F$46,5,0)</f>
        <v>18</v>
      </c>
      <c r="K382" s="8">
        <f>VLOOKUP('Input Data'!$B382,'Master Data'!$A$2:$F$46,6,0)</f>
        <v>24.66</v>
      </c>
      <c r="L382" s="8">
        <f>'Input Data'!$C382*'Input Data'!$J382</f>
        <v>108</v>
      </c>
      <c r="M382" s="8">
        <f>'Input Data'!$C382*'Input Data'!$K382*(1-'Input Data'!$F382)</f>
        <v>147.96</v>
      </c>
      <c r="N382" s="8">
        <v>13</v>
      </c>
      <c r="O382" s="8" t="str">
        <f>TEXT('Input Data'!$A382,"MMM")</f>
        <v>Jun</v>
      </c>
      <c r="P382" s="8" t="str">
        <f>TEXT('Input Data'!$A382,"YYYY")</f>
        <v>2022</v>
      </c>
    </row>
    <row r="383" spans="1:16" ht="14.25" customHeight="1" x14ac:dyDescent="0.3">
      <c r="A383" s="6">
        <v>44727</v>
      </c>
      <c r="B383" s="7" t="s">
        <v>30</v>
      </c>
      <c r="C383" s="8">
        <v>15</v>
      </c>
      <c r="D383" s="8" t="s">
        <v>17</v>
      </c>
      <c r="E383" s="8" t="s">
        <v>18</v>
      </c>
      <c r="F383" s="9">
        <v>0</v>
      </c>
      <c r="G383" s="8" t="str">
        <f>VLOOKUP('Input Data'!$B383,'Master Data'!$A$2:$F$46,2,0)</f>
        <v>Product42</v>
      </c>
      <c r="H383" s="8" t="str">
        <f>VLOOKUP('Input Data'!$B383,'Master Data'!$A$2:$F$46,3,0)</f>
        <v>Category05</v>
      </c>
      <c r="I383" s="8" t="str">
        <f>VLOOKUP('Input Data'!$B383,'Master Data'!$A$2:$F$46,4,0)</f>
        <v>Ft</v>
      </c>
      <c r="J383" s="8">
        <f>VLOOKUP('Input Data'!$B383,'Master Data'!$A$2:$F$46,5,0)</f>
        <v>120</v>
      </c>
      <c r="K383" s="8">
        <f>VLOOKUP('Input Data'!$B383,'Master Data'!$A$2:$F$46,6,0)</f>
        <v>162</v>
      </c>
      <c r="L383" s="8">
        <f>'Input Data'!$C383*'Input Data'!$J383</f>
        <v>1800</v>
      </c>
      <c r="M383" s="8">
        <f>'Input Data'!$C383*'Input Data'!$K383*(1-'Input Data'!$F383)</f>
        <v>2430</v>
      </c>
      <c r="N383" s="8">
        <v>15</v>
      </c>
      <c r="O383" s="8" t="str">
        <f>TEXT('Input Data'!$A383,"MMM")</f>
        <v>Jun</v>
      </c>
      <c r="P383" s="8" t="str">
        <f>TEXT('Input Data'!$A383,"YYYY")</f>
        <v>2022</v>
      </c>
    </row>
    <row r="384" spans="1:16" ht="14.25" customHeight="1" x14ac:dyDescent="0.3">
      <c r="A384" s="6">
        <v>44728</v>
      </c>
      <c r="B384" s="7" t="s">
        <v>39</v>
      </c>
      <c r="C384" s="8">
        <v>15</v>
      </c>
      <c r="D384" s="8" t="s">
        <v>18</v>
      </c>
      <c r="E384" s="8" t="s">
        <v>20</v>
      </c>
      <c r="F384" s="9">
        <v>0</v>
      </c>
      <c r="G384" s="8" t="str">
        <f>VLOOKUP('Input Data'!$B384,'Master Data'!$A$2:$F$46,2,0)</f>
        <v>Product29</v>
      </c>
      <c r="H384" s="8" t="str">
        <f>VLOOKUP('Input Data'!$B384,'Master Data'!$A$2:$F$46,3,0)</f>
        <v>Category04</v>
      </c>
      <c r="I384" s="8" t="str">
        <f>VLOOKUP('Input Data'!$B384,'Master Data'!$A$2:$F$46,4,0)</f>
        <v>Lt</v>
      </c>
      <c r="J384" s="8">
        <f>VLOOKUP('Input Data'!$B384,'Master Data'!$A$2:$F$46,5,0)</f>
        <v>47</v>
      </c>
      <c r="K384" s="8">
        <f>VLOOKUP('Input Data'!$B384,'Master Data'!$A$2:$F$46,6,0)</f>
        <v>53.11</v>
      </c>
      <c r="L384" s="8">
        <f>'Input Data'!$C384*'Input Data'!$J384</f>
        <v>705</v>
      </c>
      <c r="M384" s="8">
        <f>'Input Data'!$C384*'Input Data'!$K384*(1-'Input Data'!$F384)</f>
        <v>796.65</v>
      </c>
      <c r="N384" s="8">
        <v>16</v>
      </c>
      <c r="O384" s="8" t="str">
        <f>TEXT('Input Data'!$A384,"MMM")</f>
        <v>Jun</v>
      </c>
      <c r="P384" s="8" t="str">
        <f>TEXT('Input Data'!$A384,"YYYY")</f>
        <v>2022</v>
      </c>
    </row>
    <row r="385" spans="1:16" ht="14.25" customHeight="1" x14ac:dyDescent="0.3">
      <c r="A385" s="6">
        <v>44731</v>
      </c>
      <c r="B385" s="7" t="s">
        <v>49</v>
      </c>
      <c r="C385" s="8">
        <v>8</v>
      </c>
      <c r="D385" s="8" t="s">
        <v>22</v>
      </c>
      <c r="E385" s="8" t="s">
        <v>20</v>
      </c>
      <c r="F385" s="9">
        <v>0</v>
      </c>
      <c r="G385" s="8" t="str">
        <f>VLOOKUP('Input Data'!$B385,'Master Data'!$A$2:$F$46,2,0)</f>
        <v>Product02</v>
      </c>
      <c r="H385" s="8" t="str">
        <f>VLOOKUP('Input Data'!$B385,'Master Data'!$A$2:$F$46,3,0)</f>
        <v>Category01</v>
      </c>
      <c r="I385" s="8" t="str">
        <f>VLOOKUP('Input Data'!$B385,'Master Data'!$A$2:$F$46,4,0)</f>
        <v>Kg</v>
      </c>
      <c r="J385" s="8">
        <f>VLOOKUP('Input Data'!$B385,'Master Data'!$A$2:$F$46,5,0)</f>
        <v>105</v>
      </c>
      <c r="K385" s="8">
        <f>VLOOKUP('Input Data'!$B385,'Master Data'!$A$2:$F$46,6,0)</f>
        <v>142.80000000000001</v>
      </c>
      <c r="L385" s="8">
        <f>'Input Data'!$C385*'Input Data'!$J385</f>
        <v>840</v>
      </c>
      <c r="M385" s="8">
        <f>'Input Data'!$C385*'Input Data'!$K385*(1-'Input Data'!$F385)</f>
        <v>1142.4000000000001</v>
      </c>
      <c r="N385" s="8">
        <v>19</v>
      </c>
      <c r="O385" s="8" t="str">
        <f>TEXT('Input Data'!$A385,"MMM")</f>
        <v>Jun</v>
      </c>
      <c r="P385" s="8" t="str">
        <f>TEXT('Input Data'!$A385,"YYYY")</f>
        <v>2022</v>
      </c>
    </row>
    <row r="386" spans="1:16" ht="14.25" customHeight="1" x14ac:dyDescent="0.3">
      <c r="A386" s="6">
        <v>44733</v>
      </c>
      <c r="B386" s="7" t="s">
        <v>59</v>
      </c>
      <c r="C386" s="8">
        <v>14</v>
      </c>
      <c r="D386" s="8" t="s">
        <v>22</v>
      </c>
      <c r="E386" s="8" t="s">
        <v>20</v>
      </c>
      <c r="F386" s="9">
        <v>0</v>
      </c>
      <c r="G386" s="8" t="str">
        <f>VLOOKUP('Input Data'!$B386,'Master Data'!$A$2:$F$46,2,0)</f>
        <v>Product17</v>
      </c>
      <c r="H386" s="8" t="str">
        <f>VLOOKUP('Input Data'!$B386,'Master Data'!$A$2:$F$46,3,0)</f>
        <v>Category02</v>
      </c>
      <c r="I386" s="8" t="str">
        <f>VLOOKUP('Input Data'!$B386,'Master Data'!$A$2:$F$46,4,0)</f>
        <v>Ft</v>
      </c>
      <c r="J386" s="8">
        <f>VLOOKUP('Input Data'!$B386,'Master Data'!$A$2:$F$46,5,0)</f>
        <v>134</v>
      </c>
      <c r="K386" s="8">
        <f>VLOOKUP('Input Data'!$B386,'Master Data'!$A$2:$F$46,6,0)</f>
        <v>156.78</v>
      </c>
      <c r="L386" s="8">
        <f>'Input Data'!$C386*'Input Data'!$J386</f>
        <v>1876</v>
      </c>
      <c r="M386" s="8">
        <f>'Input Data'!$C386*'Input Data'!$K386*(1-'Input Data'!$F386)</f>
        <v>2194.92</v>
      </c>
      <c r="N386" s="8">
        <v>21</v>
      </c>
      <c r="O386" s="8" t="str">
        <f>TEXT('Input Data'!$A386,"MMM")</f>
        <v>Jun</v>
      </c>
      <c r="P386" s="8" t="str">
        <f>TEXT('Input Data'!$A386,"YYYY")</f>
        <v>2022</v>
      </c>
    </row>
    <row r="387" spans="1:16" ht="14.25" customHeight="1" x14ac:dyDescent="0.3">
      <c r="A387" s="6">
        <v>44734</v>
      </c>
      <c r="B387" s="7" t="s">
        <v>37</v>
      </c>
      <c r="C387" s="8">
        <v>10</v>
      </c>
      <c r="D387" s="8" t="s">
        <v>18</v>
      </c>
      <c r="E387" s="8" t="s">
        <v>20</v>
      </c>
      <c r="F387" s="9">
        <v>0</v>
      </c>
      <c r="G387" s="8" t="str">
        <f>VLOOKUP('Input Data'!$B387,'Master Data'!$A$2:$F$46,2,0)</f>
        <v>Product40</v>
      </c>
      <c r="H387" s="8" t="str">
        <f>VLOOKUP('Input Data'!$B387,'Master Data'!$A$2:$F$46,3,0)</f>
        <v>Category05</v>
      </c>
      <c r="I387" s="8" t="str">
        <f>VLOOKUP('Input Data'!$B387,'Master Data'!$A$2:$F$46,4,0)</f>
        <v>Kg</v>
      </c>
      <c r="J387" s="8">
        <f>VLOOKUP('Input Data'!$B387,'Master Data'!$A$2:$F$46,5,0)</f>
        <v>90</v>
      </c>
      <c r="K387" s="8">
        <f>VLOOKUP('Input Data'!$B387,'Master Data'!$A$2:$F$46,6,0)</f>
        <v>115.2</v>
      </c>
      <c r="L387" s="8">
        <f>'Input Data'!$C387*'Input Data'!$J387</f>
        <v>900</v>
      </c>
      <c r="M387" s="8">
        <f>'Input Data'!$C387*'Input Data'!$K387*(1-'Input Data'!$F387)</f>
        <v>1152</v>
      </c>
      <c r="N387" s="8">
        <v>22</v>
      </c>
      <c r="O387" s="8" t="str">
        <f>TEXT('Input Data'!$A387,"MMM")</f>
        <v>Jun</v>
      </c>
      <c r="P387" s="8" t="str">
        <f>TEXT('Input Data'!$A387,"YYYY")</f>
        <v>2022</v>
      </c>
    </row>
    <row r="388" spans="1:16" ht="14.25" customHeight="1" x14ac:dyDescent="0.3">
      <c r="A388" s="6">
        <v>44734</v>
      </c>
      <c r="B388" s="7" t="s">
        <v>36</v>
      </c>
      <c r="C388" s="8">
        <v>4</v>
      </c>
      <c r="D388" s="8" t="s">
        <v>22</v>
      </c>
      <c r="E388" s="8" t="s">
        <v>20</v>
      </c>
      <c r="F388" s="9">
        <v>0</v>
      </c>
      <c r="G388" s="8" t="str">
        <f>VLOOKUP('Input Data'!$B388,'Master Data'!$A$2:$F$46,2,0)</f>
        <v>Product01</v>
      </c>
      <c r="H388" s="8" t="str">
        <f>VLOOKUP('Input Data'!$B388,'Master Data'!$A$2:$F$46,3,0)</f>
        <v>Category01</v>
      </c>
      <c r="I388" s="8" t="str">
        <f>VLOOKUP('Input Data'!$B388,'Master Data'!$A$2:$F$46,4,0)</f>
        <v>Kg</v>
      </c>
      <c r="J388" s="8">
        <f>VLOOKUP('Input Data'!$B388,'Master Data'!$A$2:$F$46,5,0)</f>
        <v>98</v>
      </c>
      <c r="K388" s="8">
        <f>VLOOKUP('Input Data'!$B388,'Master Data'!$A$2:$F$46,6,0)</f>
        <v>103.88</v>
      </c>
      <c r="L388" s="8">
        <f>'Input Data'!$C388*'Input Data'!$J388</f>
        <v>392</v>
      </c>
      <c r="M388" s="8">
        <f>'Input Data'!$C388*'Input Data'!$K388*(1-'Input Data'!$F388)</f>
        <v>415.52</v>
      </c>
      <c r="N388" s="8">
        <v>22</v>
      </c>
      <c r="O388" s="8" t="str">
        <f>TEXT('Input Data'!$A388,"MMM")</f>
        <v>Jun</v>
      </c>
      <c r="P388" s="8" t="str">
        <f>TEXT('Input Data'!$A388,"YYYY")</f>
        <v>2022</v>
      </c>
    </row>
    <row r="389" spans="1:16" ht="14.25" customHeight="1" x14ac:dyDescent="0.3">
      <c r="A389" s="6">
        <v>44735</v>
      </c>
      <c r="B389" s="7" t="s">
        <v>23</v>
      </c>
      <c r="C389" s="8">
        <v>8</v>
      </c>
      <c r="D389" s="8" t="s">
        <v>22</v>
      </c>
      <c r="E389" s="8" t="s">
        <v>18</v>
      </c>
      <c r="F389" s="9">
        <v>0</v>
      </c>
      <c r="G389" s="8" t="str">
        <f>VLOOKUP('Input Data'!$B389,'Master Data'!$A$2:$F$46,2,0)</f>
        <v>Product04</v>
      </c>
      <c r="H389" s="8" t="str">
        <f>VLOOKUP('Input Data'!$B389,'Master Data'!$A$2:$F$46,3,0)</f>
        <v>Category01</v>
      </c>
      <c r="I389" s="8" t="str">
        <f>VLOOKUP('Input Data'!$B389,'Master Data'!$A$2:$F$46,4,0)</f>
        <v>Lt</v>
      </c>
      <c r="J389" s="8">
        <f>VLOOKUP('Input Data'!$B389,'Master Data'!$A$2:$F$46,5,0)</f>
        <v>44</v>
      </c>
      <c r="K389" s="8">
        <f>VLOOKUP('Input Data'!$B389,'Master Data'!$A$2:$F$46,6,0)</f>
        <v>48.84</v>
      </c>
      <c r="L389" s="8">
        <f>'Input Data'!$C389*'Input Data'!$J389</f>
        <v>352</v>
      </c>
      <c r="M389" s="8">
        <f>'Input Data'!$C389*'Input Data'!$K389*(1-'Input Data'!$F389)</f>
        <v>390.72</v>
      </c>
      <c r="N389" s="8">
        <v>23</v>
      </c>
      <c r="O389" s="8" t="str">
        <f>TEXT('Input Data'!$A389,"MMM")</f>
        <v>Jun</v>
      </c>
      <c r="P389" s="8" t="str">
        <f>TEXT('Input Data'!$A389,"YYYY")</f>
        <v>2022</v>
      </c>
    </row>
    <row r="390" spans="1:16" ht="14.25" customHeight="1" x14ac:dyDescent="0.3">
      <c r="A390" s="6">
        <v>44736</v>
      </c>
      <c r="B390" s="7" t="s">
        <v>50</v>
      </c>
      <c r="C390" s="8">
        <v>7</v>
      </c>
      <c r="D390" s="8" t="s">
        <v>22</v>
      </c>
      <c r="E390" s="8" t="s">
        <v>20</v>
      </c>
      <c r="F390" s="9">
        <v>0</v>
      </c>
      <c r="G390" s="8" t="str">
        <f>VLOOKUP('Input Data'!$B390,'Master Data'!$A$2:$F$46,2,0)</f>
        <v>Product18</v>
      </c>
      <c r="H390" s="8" t="str">
        <f>VLOOKUP('Input Data'!$B390,'Master Data'!$A$2:$F$46,3,0)</f>
        <v>Category02</v>
      </c>
      <c r="I390" s="8" t="str">
        <f>VLOOKUP('Input Data'!$B390,'Master Data'!$A$2:$F$46,4,0)</f>
        <v>No.</v>
      </c>
      <c r="J390" s="8">
        <f>VLOOKUP('Input Data'!$B390,'Master Data'!$A$2:$F$46,5,0)</f>
        <v>37</v>
      </c>
      <c r="K390" s="8">
        <f>VLOOKUP('Input Data'!$B390,'Master Data'!$A$2:$F$46,6,0)</f>
        <v>49.21</v>
      </c>
      <c r="L390" s="8">
        <f>'Input Data'!$C390*'Input Data'!$J390</f>
        <v>259</v>
      </c>
      <c r="M390" s="8">
        <f>'Input Data'!$C390*'Input Data'!$K390*(1-'Input Data'!$F390)</f>
        <v>344.47</v>
      </c>
      <c r="N390" s="8">
        <v>24</v>
      </c>
      <c r="O390" s="8" t="str">
        <f>TEXT('Input Data'!$A390,"MMM")</f>
        <v>Jun</v>
      </c>
      <c r="P390" s="8" t="str">
        <f>TEXT('Input Data'!$A390,"YYYY")</f>
        <v>2022</v>
      </c>
    </row>
    <row r="391" spans="1:16" ht="14.25" customHeight="1" x14ac:dyDescent="0.3">
      <c r="A391" s="6">
        <v>44737</v>
      </c>
      <c r="B391" s="7" t="s">
        <v>55</v>
      </c>
      <c r="C391" s="8">
        <v>7</v>
      </c>
      <c r="D391" s="8" t="s">
        <v>18</v>
      </c>
      <c r="E391" s="8" t="s">
        <v>18</v>
      </c>
      <c r="F391" s="9">
        <v>0</v>
      </c>
      <c r="G391" s="8" t="str">
        <f>VLOOKUP('Input Data'!$B391,'Master Data'!$A$2:$F$46,2,0)</f>
        <v>Product12</v>
      </c>
      <c r="H391" s="8" t="str">
        <f>VLOOKUP('Input Data'!$B391,'Master Data'!$A$2:$F$46,3,0)</f>
        <v>Category02</v>
      </c>
      <c r="I391" s="8" t="str">
        <f>VLOOKUP('Input Data'!$B391,'Master Data'!$A$2:$F$46,4,0)</f>
        <v>Kg</v>
      </c>
      <c r="J391" s="8">
        <f>VLOOKUP('Input Data'!$B391,'Master Data'!$A$2:$F$46,5,0)</f>
        <v>73</v>
      </c>
      <c r="K391" s="8">
        <f>VLOOKUP('Input Data'!$B391,'Master Data'!$A$2:$F$46,6,0)</f>
        <v>94.17</v>
      </c>
      <c r="L391" s="8">
        <f>'Input Data'!$C391*'Input Data'!$J391</f>
        <v>511</v>
      </c>
      <c r="M391" s="8">
        <f>'Input Data'!$C391*'Input Data'!$K391*(1-'Input Data'!$F391)</f>
        <v>659.19</v>
      </c>
      <c r="N391" s="8">
        <v>25</v>
      </c>
      <c r="O391" s="8" t="str">
        <f>TEXT('Input Data'!$A391,"MMM")</f>
        <v>Jun</v>
      </c>
      <c r="P391" s="8" t="str">
        <f>TEXT('Input Data'!$A391,"YYYY")</f>
        <v>2022</v>
      </c>
    </row>
    <row r="392" spans="1:16" ht="14.25" customHeight="1" x14ac:dyDescent="0.3">
      <c r="A392" s="6">
        <v>44738</v>
      </c>
      <c r="B392" s="7" t="s">
        <v>33</v>
      </c>
      <c r="C392" s="8">
        <v>4</v>
      </c>
      <c r="D392" s="8" t="s">
        <v>22</v>
      </c>
      <c r="E392" s="8" t="s">
        <v>20</v>
      </c>
      <c r="F392" s="9">
        <v>0</v>
      </c>
      <c r="G392" s="8" t="str">
        <f>VLOOKUP('Input Data'!$B392,'Master Data'!$A$2:$F$46,2,0)</f>
        <v>Product34</v>
      </c>
      <c r="H392" s="8" t="str">
        <f>VLOOKUP('Input Data'!$B392,'Master Data'!$A$2:$F$46,3,0)</f>
        <v>Category04</v>
      </c>
      <c r="I392" s="8" t="str">
        <f>VLOOKUP('Input Data'!$B392,'Master Data'!$A$2:$F$46,4,0)</f>
        <v>Lt</v>
      </c>
      <c r="J392" s="8">
        <f>VLOOKUP('Input Data'!$B392,'Master Data'!$A$2:$F$46,5,0)</f>
        <v>55</v>
      </c>
      <c r="K392" s="8">
        <f>VLOOKUP('Input Data'!$B392,'Master Data'!$A$2:$F$46,6,0)</f>
        <v>58.3</v>
      </c>
      <c r="L392" s="8">
        <f>'Input Data'!$C392*'Input Data'!$J392</f>
        <v>220</v>
      </c>
      <c r="M392" s="8">
        <f>'Input Data'!$C392*'Input Data'!$K392*(1-'Input Data'!$F392)</f>
        <v>233.2</v>
      </c>
      <c r="N392" s="8">
        <v>26</v>
      </c>
      <c r="O392" s="8" t="str">
        <f>TEXT('Input Data'!$A392,"MMM")</f>
        <v>Jun</v>
      </c>
      <c r="P392" s="8" t="str">
        <f>TEXT('Input Data'!$A392,"YYYY")</f>
        <v>2022</v>
      </c>
    </row>
    <row r="393" spans="1:16" ht="14.25" customHeight="1" x14ac:dyDescent="0.3">
      <c r="A393" s="6">
        <v>44738</v>
      </c>
      <c r="B393" s="7" t="s">
        <v>43</v>
      </c>
      <c r="C393" s="8">
        <v>12</v>
      </c>
      <c r="D393" s="8" t="s">
        <v>22</v>
      </c>
      <c r="E393" s="8" t="s">
        <v>18</v>
      </c>
      <c r="F393" s="9">
        <v>0</v>
      </c>
      <c r="G393" s="8" t="str">
        <f>VLOOKUP('Input Data'!$B393,'Master Data'!$A$2:$F$46,2,0)</f>
        <v>Product43</v>
      </c>
      <c r="H393" s="8" t="str">
        <f>VLOOKUP('Input Data'!$B393,'Master Data'!$A$2:$F$46,3,0)</f>
        <v>Category05</v>
      </c>
      <c r="I393" s="8" t="str">
        <f>VLOOKUP('Input Data'!$B393,'Master Data'!$A$2:$F$46,4,0)</f>
        <v>Kg</v>
      </c>
      <c r="J393" s="8">
        <f>VLOOKUP('Input Data'!$B393,'Master Data'!$A$2:$F$46,5,0)</f>
        <v>67</v>
      </c>
      <c r="K393" s="8">
        <f>VLOOKUP('Input Data'!$B393,'Master Data'!$A$2:$F$46,6,0)</f>
        <v>83.08</v>
      </c>
      <c r="L393" s="8">
        <f>'Input Data'!$C393*'Input Data'!$J393</f>
        <v>804</v>
      </c>
      <c r="M393" s="8">
        <f>'Input Data'!$C393*'Input Data'!$K393*(1-'Input Data'!$F393)</f>
        <v>996.96</v>
      </c>
      <c r="N393" s="8">
        <v>26</v>
      </c>
      <c r="O393" s="8" t="str">
        <f>TEXT('Input Data'!$A393,"MMM")</f>
        <v>Jun</v>
      </c>
      <c r="P393" s="8" t="str">
        <f>TEXT('Input Data'!$A393,"YYYY")</f>
        <v>2022</v>
      </c>
    </row>
    <row r="394" spans="1:16" ht="14.25" customHeight="1" x14ac:dyDescent="0.3">
      <c r="A394" s="6">
        <v>44745</v>
      </c>
      <c r="B394" s="7" t="s">
        <v>58</v>
      </c>
      <c r="C394" s="8">
        <v>15</v>
      </c>
      <c r="D394" s="8" t="s">
        <v>22</v>
      </c>
      <c r="E394" s="8" t="s">
        <v>20</v>
      </c>
      <c r="F394" s="9">
        <v>0</v>
      </c>
      <c r="G394" s="8" t="str">
        <f>VLOOKUP('Input Data'!$B394,'Master Data'!$A$2:$F$46,2,0)</f>
        <v>Product33</v>
      </c>
      <c r="H394" s="8" t="str">
        <f>VLOOKUP('Input Data'!$B394,'Master Data'!$A$2:$F$46,3,0)</f>
        <v>Category04</v>
      </c>
      <c r="I394" s="8" t="str">
        <f>VLOOKUP('Input Data'!$B394,'Master Data'!$A$2:$F$46,4,0)</f>
        <v>Kg</v>
      </c>
      <c r="J394" s="8">
        <f>VLOOKUP('Input Data'!$B394,'Master Data'!$A$2:$F$46,5,0)</f>
        <v>95</v>
      </c>
      <c r="K394" s="8">
        <f>VLOOKUP('Input Data'!$B394,'Master Data'!$A$2:$F$46,6,0)</f>
        <v>119.7</v>
      </c>
      <c r="L394" s="8">
        <f>'Input Data'!$C394*'Input Data'!$J394</f>
        <v>1425</v>
      </c>
      <c r="M394" s="8">
        <f>'Input Data'!$C394*'Input Data'!$K394*(1-'Input Data'!$F394)</f>
        <v>1795.5</v>
      </c>
      <c r="N394" s="8">
        <v>3</v>
      </c>
      <c r="O394" s="8" t="str">
        <f>TEXT('Input Data'!$A394,"MMM")</f>
        <v>Jul</v>
      </c>
      <c r="P394" s="8" t="str">
        <f>TEXT('Input Data'!$A394,"YYYY")</f>
        <v>2022</v>
      </c>
    </row>
    <row r="395" spans="1:16" ht="14.25" customHeight="1" x14ac:dyDescent="0.3">
      <c r="A395" s="6">
        <v>44746</v>
      </c>
      <c r="B395" s="7" t="s">
        <v>56</v>
      </c>
      <c r="C395" s="8">
        <v>7</v>
      </c>
      <c r="D395" s="8" t="s">
        <v>22</v>
      </c>
      <c r="E395" s="8" t="s">
        <v>18</v>
      </c>
      <c r="F395" s="9">
        <v>0</v>
      </c>
      <c r="G395" s="8" t="str">
        <f>VLOOKUP('Input Data'!$B395,'Master Data'!$A$2:$F$46,2,0)</f>
        <v>Product07</v>
      </c>
      <c r="H395" s="8" t="str">
        <f>VLOOKUP('Input Data'!$B395,'Master Data'!$A$2:$F$46,3,0)</f>
        <v>Category01</v>
      </c>
      <c r="I395" s="8" t="str">
        <f>VLOOKUP('Input Data'!$B395,'Master Data'!$A$2:$F$46,4,0)</f>
        <v>Lt</v>
      </c>
      <c r="J395" s="8">
        <f>VLOOKUP('Input Data'!$B395,'Master Data'!$A$2:$F$46,5,0)</f>
        <v>43</v>
      </c>
      <c r="K395" s="8">
        <f>VLOOKUP('Input Data'!$B395,'Master Data'!$A$2:$F$46,6,0)</f>
        <v>47.730000000000004</v>
      </c>
      <c r="L395" s="8">
        <f>'Input Data'!$C395*'Input Data'!$J395</f>
        <v>301</v>
      </c>
      <c r="M395" s="8">
        <f>'Input Data'!$C395*'Input Data'!$K395*(1-'Input Data'!$F395)</f>
        <v>334.11</v>
      </c>
      <c r="N395" s="8">
        <v>4</v>
      </c>
      <c r="O395" s="8" t="str">
        <f>TEXT('Input Data'!$A395,"MMM")</f>
        <v>Jul</v>
      </c>
      <c r="P395" s="8" t="str">
        <f>TEXT('Input Data'!$A395,"YYYY")</f>
        <v>2022</v>
      </c>
    </row>
    <row r="396" spans="1:16" ht="14.25" customHeight="1" x14ac:dyDescent="0.3">
      <c r="A396" s="6">
        <v>44747</v>
      </c>
      <c r="B396" s="7" t="s">
        <v>27</v>
      </c>
      <c r="C396" s="8">
        <v>7</v>
      </c>
      <c r="D396" s="8" t="s">
        <v>18</v>
      </c>
      <c r="E396" s="8" t="s">
        <v>20</v>
      </c>
      <c r="F396" s="9">
        <v>0</v>
      </c>
      <c r="G396" s="8" t="str">
        <f>VLOOKUP('Input Data'!$B396,'Master Data'!$A$2:$F$46,2,0)</f>
        <v>Product25</v>
      </c>
      <c r="H396" s="8" t="str">
        <f>VLOOKUP('Input Data'!$B396,'Master Data'!$A$2:$F$46,3,0)</f>
        <v>Category03</v>
      </c>
      <c r="I396" s="8" t="str">
        <f>VLOOKUP('Input Data'!$B396,'Master Data'!$A$2:$F$46,4,0)</f>
        <v>No.</v>
      </c>
      <c r="J396" s="8">
        <f>VLOOKUP('Input Data'!$B396,'Master Data'!$A$2:$F$46,5,0)</f>
        <v>7</v>
      </c>
      <c r="K396" s="8">
        <f>VLOOKUP('Input Data'!$B396,'Master Data'!$A$2:$F$46,6,0)</f>
        <v>8.33</v>
      </c>
      <c r="L396" s="8">
        <f>'Input Data'!$C396*'Input Data'!$J396</f>
        <v>49</v>
      </c>
      <c r="M396" s="8">
        <f>'Input Data'!$C396*'Input Data'!$K396*(1-'Input Data'!$F396)</f>
        <v>58.31</v>
      </c>
      <c r="N396" s="8">
        <v>5</v>
      </c>
      <c r="O396" s="8" t="str">
        <f>TEXT('Input Data'!$A396,"MMM")</f>
        <v>Jul</v>
      </c>
      <c r="P396" s="8" t="str">
        <f>TEXT('Input Data'!$A396,"YYYY")</f>
        <v>2022</v>
      </c>
    </row>
    <row r="397" spans="1:16" ht="14.25" customHeight="1" x14ac:dyDescent="0.3">
      <c r="A397" s="6">
        <v>44747</v>
      </c>
      <c r="B397" s="7" t="s">
        <v>47</v>
      </c>
      <c r="C397" s="8">
        <v>8</v>
      </c>
      <c r="D397" s="8" t="s">
        <v>22</v>
      </c>
      <c r="E397" s="8" t="s">
        <v>18</v>
      </c>
      <c r="F397" s="9">
        <v>0</v>
      </c>
      <c r="G397" s="8" t="str">
        <f>VLOOKUP('Input Data'!$B397,'Master Data'!$A$2:$F$46,2,0)</f>
        <v>Product15</v>
      </c>
      <c r="H397" s="8" t="str">
        <f>VLOOKUP('Input Data'!$B397,'Master Data'!$A$2:$F$46,3,0)</f>
        <v>Category02</v>
      </c>
      <c r="I397" s="8" t="str">
        <f>VLOOKUP('Input Data'!$B397,'Master Data'!$A$2:$F$46,4,0)</f>
        <v>No.</v>
      </c>
      <c r="J397" s="8">
        <f>VLOOKUP('Input Data'!$B397,'Master Data'!$A$2:$F$46,5,0)</f>
        <v>12</v>
      </c>
      <c r="K397" s="8">
        <f>VLOOKUP('Input Data'!$B397,'Master Data'!$A$2:$F$46,6,0)</f>
        <v>15.719999999999999</v>
      </c>
      <c r="L397" s="8">
        <f>'Input Data'!$C397*'Input Data'!$J397</f>
        <v>96</v>
      </c>
      <c r="M397" s="8">
        <f>'Input Data'!$C397*'Input Data'!$K397*(1-'Input Data'!$F397)</f>
        <v>125.75999999999999</v>
      </c>
      <c r="N397" s="8">
        <v>5</v>
      </c>
      <c r="O397" s="8" t="str">
        <f>TEXT('Input Data'!$A397,"MMM")</f>
        <v>Jul</v>
      </c>
      <c r="P397" s="8" t="str">
        <f>TEXT('Input Data'!$A397,"YYYY")</f>
        <v>2022</v>
      </c>
    </row>
    <row r="398" spans="1:16" ht="14.25" customHeight="1" x14ac:dyDescent="0.3">
      <c r="A398" s="6">
        <v>44748</v>
      </c>
      <c r="B398" s="7" t="s">
        <v>61</v>
      </c>
      <c r="C398" s="8">
        <v>2</v>
      </c>
      <c r="D398" s="8" t="s">
        <v>22</v>
      </c>
      <c r="E398" s="8" t="s">
        <v>20</v>
      </c>
      <c r="F398" s="9">
        <v>0</v>
      </c>
      <c r="G398" s="8" t="str">
        <f>VLOOKUP('Input Data'!$B398,'Master Data'!$A$2:$F$46,2,0)</f>
        <v>Product41</v>
      </c>
      <c r="H398" s="8" t="str">
        <f>VLOOKUP('Input Data'!$B398,'Master Data'!$A$2:$F$46,3,0)</f>
        <v>Category05</v>
      </c>
      <c r="I398" s="8" t="str">
        <f>VLOOKUP('Input Data'!$B398,'Master Data'!$A$2:$F$46,4,0)</f>
        <v>Ft</v>
      </c>
      <c r="J398" s="8">
        <f>VLOOKUP('Input Data'!$B398,'Master Data'!$A$2:$F$46,5,0)</f>
        <v>138</v>
      </c>
      <c r="K398" s="8">
        <f>VLOOKUP('Input Data'!$B398,'Master Data'!$A$2:$F$46,6,0)</f>
        <v>173.88</v>
      </c>
      <c r="L398" s="8">
        <f>'Input Data'!$C398*'Input Data'!$J398</f>
        <v>276</v>
      </c>
      <c r="M398" s="8">
        <f>'Input Data'!$C398*'Input Data'!$K398*(1-'Input Data'!$F398)</f>
        <v>347.76</v>
      </c>
      <c r="N398" s="8">
        <v>6</v>
      </c>
      <c r="O398" s="8" t="str">
        <f>TEXT('Input Data'!$A398,"MMM")</f>
        <v>Jul</v>
      </c>
      <c r="P398" s="8" t="str">
        <f>TEXT('Input Data'!$A398,"YYYY")</f>
        <v>2022</v>
      </c>
    </row>
    <row r="399" spans="1:16" ht="14.25" customHeight="1" x14ac:dyDescent="0.3">
      <c r="A399" s="6">
        <v>44750</v>
      </c>
      <c r="B399" s="7" t="s">
        <v>50</v>
      </c>
      <c r="C399" s="8">
        <v>2</v>
      </c>
      <c r="D399" s="8" t="s">
        <v>22</v>
      </c>
      <c r="E399" s="8" t="s">
        <v>18</v>
      </c>
      <c r="F399" s="9">
        <v>0</v>
      </c>
      <c r="G399" s="8" t="str">
        <f>VLOOKUP('Input Data'!$B399,'Master Data'!$A$2:$F$46,2,0)</f>
        <v>Product18</v>
      </c>
      <c r="H399" s="8" t="str">
        <f>VLOOKUP('Input Data'!$B399,'Master Data'!$A$2:$F$46,3,0)</f>
        <v>Category02</v>
      </c>
      <c r="I399" s="8" t="str">
        <f>VLOOKUP('Input Data'!$B399,'Master Data'!$A$2:$F$46,4,0)</f>
        <v>No.</v>
      </c>
      <c r="J399" s="8">
        <f>VLOOKUP('Input Data'!$B399,'Master Data'!$A$2:$F$46,5,0)</f>
        <v>37</v>
      </c>
      <c r="K399" s="8">
        <f>VLOOKUP('Input Data'!$B399,'Master Data'!$A$2:$F$46,6,0)</f>
        <v>49.21</v>
      </c>
      <c r="L399" s="8">
        <f>'Input Data'!$C399*'Input Data'!$J399</f>
        <v>74</v>
      </c>
      <c r="M399" s="8">
        <f>'Input Data'!$C399*'Input Data'!$K399*(1-'Input Data'!$F399)</f>
        <v>98.42</v>
      </c>
      <c r="N399" s="8">
        <v>8</v>
      </c>
      <c r="O399" s="8" t="str">
        <f>TEXT('Input Data'!$A399,"MMM")</f>
        <v>Jul</v>
      </c>
      <c r="P399" s="8" t="str">
        <f>TEXT('Input Data'!$A399,"YYYY")</f>
        <v>2022</v>
      </c>
    </row>
    <row r="400" spans="1:16" ht="14.25" customHeight="1" x14ac:dyDescent="0.3">
      <c r="A400" s="6">
        <v>44752</v>
      </c>
      <c r="B400" s="7" t="s">
        <v>38</v>
      </c>
      <c r="C400" s="8">
        <v>12</v>
      </c>
      <c r="D400" s="8" t="s">
        <v>18</v>
      </c>
      <c r="E400" s="8" t="s">
        <v>20</v>
      </c>
      <c r="F400" s="9">
        <v>0</v>
      </c>
      <c r="G400" s="8" t="str">
        <f>VLOOKUP('Input Data'!$B400,'Master Data'!$A$2:$F$46,2,0)</f>
        <v>Product32</v>
      </c>
      <c r="H400" s="8" t="str">
        <f>VLOOKUP('Input Data'!$B400,'Master Data'!$A$2:$F$46,3,0)</f>
        <v>Category04</v>
      </c>
      <c r="I400" s="8" t="str">
        <f>VLOOKUP('Input Data'!$B400,'Master Data'!$A$2:$F$46,4,0)</f>
        <v>Kg</v>
      </c>
      <c r="J400" s="8">
        <f>VLOOKUP('Input Data'!$B400,'Master Data'!$A$2:$F$46,5,0)</f>
        <v>89</v>
      </c>
      <c r="K400" s="8">
        <f>VLOOKUP('Input Data'!$B400,'Master Data'!$A$2:$F$46,6,0)</f>
        <v>117.48</v>
      </c>
      <c r="L400" s="8">
        <f>'Input Data'!$C400*'Input Data'!$J400</f>
        <v>1068</v>
      </c>
      <c r="M400" s="8">
        <f>'Input Data'!$C400*'Input Data'!$K400*(1-'Input Data'!$F400)</f>
        <v>1409.76</v>
      </c>
      <c r="N400" s="8">
        <v>10</v>
      </c>
      <c r="O400" s="8" t="str">
        <f>TEXT('Input Data'!$A400,"MMM")</f>
        <v>Jul</v>
      </c>
      <c r="P400" s="8" t="str">
        <f>TEXT('Input Data'!$A400,"YYYY")</f>
        <v>2022</v>
      </c>
    </row>
    <row r="401" spans="1:16" ht="14.25" customHeight="1" x14ac:dyDescent="0.3">
      <c r="A401" s="6">
        <v>44754</v>
      </c>
      <c r="B401" s="7" t="s">
        <v>53</v>
      </c>
      <c r="C401" s="8">
        <v>12</v>
      </c>
      <c r="D401" s="8" t="s">
        <v>22</v>
      </c>
      <c r="E401" s="8" t="s">
        <v>20</v>
      </c>
      <c r="F401" s="9">
        <v>0</v>
      </c>
      <c r="G401" s="8" t="str">
        <f>VLOOKUP('Input Data'!$B401,'Master Data'!$A$2:$F$46,2,0)</f>
        <v>Product28</v>
      </c>
      <c r="H401" s="8" t="str">
        <f>VLOOKUP('Input Data'!$B401,'Master Data'!$A$2:$F$46,3,0)</f>
        <v>Category04</v>
      </c>
      <c r="I401" s="8" t="str">
        <f>VLOOKUP('Input Data'!$B401,'Master Data'!$A$2:$F$46,4,0)</f>
        <v>No.</v>
      </c>
      <c r="J401" s="8">
        <f>VLOOKUP('Input Data'!$B401,'Master Data'!$A$2:$F$46,5,0)</f>
        <v>37</v>
      </c>
      <c r="K401" s="8">
        <f>VLOOKUP('Input Data'!$B401,'Master Data'!$A$2:$F$46,6,0)</f>
        <v>41.81</v>
      </c>
      <c r="L401" s="8">
        <f>'Input Data'!$C401*'Input Data'!$J401</f>
        <v>444</v>
      </c>
      <c r="M401" s="8">
        <f>'Input Data'!$C401*'Input Data'!$K401*(1-'Input Data'!$F401)</f>
        <v>501.72</v>
      </c>
      <c r="N401" s="8">
        <v>12</v>
      </c>
      <c r="O401" s="8" t="str">
        <f>TEXT('Input Data'!$A401,"MMM")</f>
        <v>Jul</v>
      </c>
      <c r="P401" s="8" t="str">
        <f>TEXT('Input Data'!$A401,"YYYY")</f>
        <v>2022</v>
      </c>
    </row>
    <row r="402" spans="1:16" ht="14.25" customHeight="1" x14ac:dyDescent="0.3">
      <c r="A402" s="6">
        <v>44755</v>
      </c>
      <c r="B402" s="7" t="s">
        <v>27</v>
      </c>
      <c r="C402" s="8">
        <v>7</v>
      </c>
      <c r="D402" s="8" t="s">
        <v>22</v>
      </c>
      <c r="E402" s="8" t="s">
        <v>18</v>
      </c>
      <c r="F402" s="9">
        <v>0</v>
      </c>
      <c r="G402" s="8" t="str">
        <f>VLOOKUP('Input Data'!$B402,'Master Data'!$A$2:$F$46,2,0)</f>
        <v>Product25</v>
      </c>
      <c r="H402" s="8" t="str">
        <f>VLOOKUP('Input Data'!$B402,'Master Data'!$A$2:$F$46,3,0)</f>
        <v>Category03</v>
      </c>
      <c r="I402" s="8" t="str">
        <f>VLOOKUP('Input Data'!$B402,'Master Data'!$A$2:$F$46,4,0)</f>
        <v>No.</v>
      </c>
      <c r="J402" s="8">
        <f>VLOOKUP('Input Data'!$B402,'Master Data'!$A$2:$F$46,5,0)</f>
        <v>7</v>
      </c>
      <c r="K402" s="8">
        <f>VLOOKUP('Input Data'!$B402,'Master Data'!$A$2:$F$46,6,0)</f>
        <v>8.33</v>
      </c>
      <c r="L402" s="8">
        <f>'Input Data'!$C402*'Input Data'!$J402</f>
        <v>49</v>
      </c>
      <c r="M402" s="8">
        <f>'Input Data'!$C402*'Input Data'!$K402*(1-'Input Data'!$F402)</f>
        <v>58.31</v>
      </c>
      <c r="N402" s="8">
        <v>13</v>
      </c>
      <c r="O402" s="8" t="str">
        <f>TEXT('Input Data'!$A402,"MMM")</f>
        <v>Jul</v>
      </c>
      <c r="P402" s="8" t="str">
        <f>TEXT('Input Data'!$A402,"YYYY")</f>
        <v>2022</v>
      </c>
    </row>
    <row r="403" spans="1:16" ht="14.25" customHeight="1" x14ac:dyDescent="0.3">
      <c r="A403" s="6">
        <v>44756</v>
      </c>
      <c r="B403" s="7" t="s">
        <v>58</v>
      </c>
      <c r="C403" s="8">
        <v>9</v>
      </c>
      <c r="D403" s="8" t="s">
        <v>22</v>
      </c>
      <c r="E403" s="8" t="s">
        <v>18</v>
      </c>
      <c r="F403" s="9">
        <v>0</v>
      </c>
      <c r="G403" s="8" t="str">
        <f>VLOOKUP('Input Data'!$B403,'Master Data'!$A$2:$F$46,2,0)</f>
        <v>Product33</v>
      </c>
      <c r="H403" s="8" t="str">
        <f>VLOOKUP('Input Data'!$B403,'Master Data'!$A$2:$F$46,3,0)</f>
        <v>Category04</v>
      </c>
      <c r="I403" s="8" t="str">
        <f>VLOOKUP('Input Data'!$B403,'Master Data'!$A$2:$F$46,4,0)</f>
        <v>Kg</v>
      </c>
      <c r="J403" s="8">
        <f>VLOOKUP('Input Data'!$B403,'Master Data'!$A$2:$F$46,5,0)</f>
        <v>95</v>
      </c>
      <c r="K403" s="8">
        <f>VLOOKUP('Input Data'!$B403,'Master Data'!$A$2:$F$46,6,0)</f>
        <v>119.7</v>
      </c>
      <c r="L403" s="8">
        <f>'Input Data'!$C403*'Input Data'!$J403</f>
        <v>855</v>
      </c>
      <c r="M403" s="8">
        <f>'Input Data'!$C403*'Input Data'!$K403*(1-'Input Data'!$F403)</f>
        <v>1077.3</v>
      </c>
      <c r="N403" s="8">
        <v>14</v>
      </c>
      <c r="O403" s="8" t="str">
        <f>TEXT('Input Data'!$A403,"MMM")</f>
        <v>Jul</v>
      </c>
      <c r="P403" s="8" t="str">
        <f>TEXT('Input Data'!$A403,"YYYY")</f>
        <v>2022</v>
      </c>
    </row>
    <row r="404" spans="1:16" ht="14.25" customHeight="1" x14ac:dyDescent="0.3">
      <c r="A404" s="6">
        <v>44757</v>
      </c>
      <c r="B404" s="7" t="s">
        <v>23</v>
      </c>
      <c r="C404" s="8">
        <v>2</v>
      </c>
      <c r="D404" s="8" t="s">
        <v>18</v>
      </c>
      <c r="E404" s="8" t="s">
        <v>18</v>
      </c>
      <c r="F404" s="9">
        <v>0</v>
      </c>
      <c r="G404" s="8" t="str">
        <f>VLOOKUP('Input Data'!$B404,'Master Data'!$A$2:$F$46,2,0)</f>
        <v>Product04</v>
      </c>
      <c r="H404" s="8" t="str">
        <f>VLOOKUP('Input Data'!$B404,'Master Data'!$A$2:$F$46,3,0)</f>
        <v>Category01</v>
      </c>
      <c r="I404" s="8" t="str">
        <f>VLOOKUP('Input Data'!$B404,'Master Data'!$A$2:$F$46,4,0)</f>
        <v>Lt</v>
      </c>
      <c r="J404" s="8">
        <f>VLOOKUP('Input Data'!$B404,'Master Data'!$A$2:$F$46,5,0)</f>
        <v>44</v>
      </c>
      <c r="K404" s="8">
        <f>VLOOKUP('Input Data'!$B404,'Master Data'!$A$2:$F$46,6,0)</f>
        <v>48.84</v>
      </c>
      <c r="L404" s="8">
        <f>'Input Data'!$C404*'Input Data'!$J404</f>
        <v>88</v>
      </c>
      <c r="M404" s="8">
        <f>'Input Data'!$C404*'Input Data'!$K404*(1-'Input Data'!$F404)</f>
        <v>97.68</v>
      </c>
      <c r="N404" s="8">
        <v>15</v>
      </c>
      <c r="O404" s="8" t="str">
        <f>TEXT('Input Data'!$A404,"MMM")</f>
        <v>Jul</v>
      </c>
      <c r="P404" s="8" t="str">
        <f>TEXT('Input Data'!$A404,"YYYY")</f>
        <v>2022</v>
      </c>
    </row>
    <row r="405" spans="1:16" ht="14.25" customHeight="1" x14ac:dyDescent="0.3">
      <c r="A405" s="6">
        <v>44759</v>
      </c>
      <c r="B405" s="7" t="s">
        <v>61</v>
      </c>
      <c r="C405" s="8">
        <v>8</v>
      </c>
      <c r="D405" s="8" t="s">
        <v>18</v>
      </c>
      <c r="E405" s="8" t="s">
        <v>20</v>
      </c>
      <c r="F405" s="9">
        <v>0</v>
      </c>
      <c r="G405" s="8" t="str">
        <f>VLOOKUP('Input Data'!$B405,'Master Data'!$A$2:$F$46,2,0)</f>
        <v>Product41</v>
      </c>
      <c r="H405" s="8" t="str">
        <f>VLOOKUP('Input Data'!$B405,'Master Data'!$A$2:$F$46,3,0)</f>
        <v>Category05</v>
      </c>
      <c r="I405" s="8" t="str">
        <f>VLOOKUP('Input Data'!$B405,'Master Data'!$A$2:$F$46,4,0)</f>
        <v>Ft</v>
      </c>
      <c r="J405" s="8">
        <f>VLOOKUP('Input Data'!$B405,'Master Data'!$A$2:$F$46,5,0)</f>
        <v>138</v>
      </c>
      <c r="K405" s="8">
        <f>VLOOKUP('Input Data'!$B405,'Master Data'!$A$2:$F$46,6,0)</f>
        <v>173.88</v>
      </c>
      <c r="L405" s="8">
        <f>'Input Data'!$C405*'Input Data'!$J405</f>
        <v>1104</v>
      </c>
      <c r="M405" s="8">
        <f>'Input Data'!$C405*'Input Data'!$K405*(1-'Input Data'!$F405)</f>
        <v>1391.04</v>
      </c>
      <c r="N405" s="8">
        <v>17</v>
      </c>
      <c r="O405" s="8" t="str">
        <f>TEXT('Input Data'!$A405,"MMM")</f>
        <v>Jul</v>
      </c>
      <c r="P405" s="8" t="str">
        <f>TEXT('Input Data'!$A405,"YYYY")</f>
        <v>2022</v>
      </c>
    </row>
    <row r="406" spans="1:16" ht="14.25" customHeight="1" x14ac:dyDescent="0.3">
      <c r="A406" s="6">
        <v>44760</v>
      </c>
      <c r="B406" s="7" t="s">
        <v>40</v>
      </c>
      <c r="C406" s="8">
        <v>12</v>
      </c>
      <c r="D406" s="8" t="s">
        <v>22</v>
      </c>
      <c r="E406" s="8" t="s">
        <v>18</v>
      </c>
      <c r="F406" s="9">
        <v>0</v>
      </c>
      <c r="G406" s="8" t="str">
        <f>VLOOKUP('Input Data'!$B406,'Master Data'!$A$2:$F$46,2,0)</f>
        <v>Product10</v>
      </c>
      <c r="H406" s="8" t="str">
        <f>VLOOKUP('Input Data'!$B406,'Master Data'!$A$2:$F$46,3,0)</f>
        <v>Category02</v>
      </c>
      <c r="I406" s="8" t="str">
        <f>VLOOKUP('Input Data'!$B406,'Master Data'!$A$2:$F$46,4,0)</f>
        <v>Ft</v>
      </c>
      <c r="J406" s="8">
        <f>VLOOKUP('Input Data'!$B406,'Master Data'!$A$2:$F$46,5,0)</f>
        <v>148</v>
      </c>
      <c r="K406" s="8">
        <f>VLOOKUP('Input Data'!$B406,'Master Data'!$A$2:$F$46,6,0)</f>
        <v>164.28</v>
      </c>
      <c r="L406" s="8">
        <f>'Input Data'!$C406*'Input Data'!$J406</f>
        <v>1776</v>
      </c>
      <c r="M406" s="8">
        <f>'Input Data'!$C406*'Input Data'!$K406*(1-'Input Data'!$F406)</f>
        <v>1971.3600000000001</v>
      </c>
      <c r="N406" s="8">
        <v>18</v>
      </c>
      <c r="O406" s="8" t="str">
        <f>TEXT('Input Data'!$A406,"MMM")</f>
        <v>Jul</v>
      </c>
      <c r="P406" s="8" t="str">
        <f>TEXT('Input Data'!$A406,"YYYY")</f>
        <v>2022</v>
      </c>
    </row>
    <row r="407" spans="1:16" ht="14.25" customHeight="1" x14ac:dyDescent="0.3">
      <c r="A407" s="6">
        <v>44762</v>
      </c>
      <c r="B407" s="7" t="s">
        <v>30</v>
      </c>
      <c r="C407" s="8">
        <v>8</v>
      </c>
      <c r="D407" s="8" t="s">
        <v>17</v>
      </c>
      <c r="E407" s="8" t="s">
        <v>18</v>
      </c>
      <c r="F407" s="9">
        <v>0</v>
      </c>
      <c r="G407" s="8" t="str">
        <f>VLOOKUP('Input Data'!$B407,'Master Data'!$A$2:$F$46,2,0)</f>
        <v>Product42</v>
      </c>
      <c r="H407" s="8" t="str">
        <f>VLOOKUP('Input Data'!$B407,'Master Data'!$A$2:$F$46,3,0)</f>
        <v>Category05</v>
      </c>
      <c r="I407" s="8" t="str">
        <f>VLOOKUP('Input Data'!$B407,'Master Data'!$A$2:$F$46,4,0)</f>
        <v>Ft</v>
      </c>
      <c r="J407" s="8">
        <f>VLOOKUP('Input Data'!$B407,'Master Data'!$A$2:$F$46,5,0)</f>
        <v>120</v>
      </c>
      <c r="K407" s="8">
        <f>VLOOKUP('Input Data'!$B407,'Master Data'!$A$2:$F$46,6,0)</f>
        <v>162</v>
      </c>
      <c r="L407" s="8">
        <f>'Input Data'!$C407*'Input Data'!$J407</f>
        <v>960</v>
      </c>
      <c r="M407" s="8">
        <f>'Input Data'!$C407*'Input Data'!$K407*(1-'Input Data'!$F407)</f>
        <v>1296</v>
      </c>
      <c r="N407" s="8">
        <v>20</v>
      </c>
      <c r="O407" s="8" t="str">
        <f>TEXT('Input Data'!$A407,"MMM")</f>
        <v>Jul</v>
      </c>
      <c r="P407" s="8" t="str">
        <f>TEXT('Input Data'!$A407,"YYYY")</f>
        <v>2022</v>
      </c>
    </row>
    <row r="408" spans="1:16" ht="14.25" customHeight="1" x14ac:dyDescent="0.3">
      <c r="A408" s="6">
        <v>44764</v>
      </c>
      <c r="B408" s="7" t="s">
        <v>33</v>
      </c>
      <c r="C408" s="8">
        <v>6</v>
      </c>
      <c r="D408" s="8" t="s">
        <v>22</v>
      </c>
      <c r="E408" s="8" t="s">
        <v>20</v>
      </c>
      <c r="F408" s="9">
        <v>0</v>
      </c>
      <c r="G408" s="8" t="str">
        <f>VLOOKUP('Input Data'!$B408,'Master Data'!$A$2:$F$46,2,0)</f>
        <v>Product34</v>
      </c>
      <c r="H408" s="8" t="str">
        <f>VLOOKUP('Input Data'!$B408,'Master Data'!$A$2:$F$46,3,0)</f>
        <v>Category04</v>
      </c>
      <c r="I408" s="8" t="str">
        <f>VLOOKUP('Input Data'!$B408,'Master Data'!$A$2:$F$46,4,0)</f>
        <v>Lt</v>
      </c>
      <c r="J408" s="8">
        <f>VLOOKUP('Input Data'!$B408,'Master Data'!$A$2:$F$46,5,0)</f>
        <v>55</v>
      </c>
      <c r="K408" s="8">
        <f>VLOOKUP('Input Data'!$B408,'Master Data'!$A$2:$F$46,6,0)</f>
        <v>58.3</v>
      </c>
      <c r="L408" s="8">
        <f>'Input Data'!$C408*'Input Data'!$J408</f>
        <v>330</v>
      </c>
      <c r="M408" s="8">
        <f>'Input Data'!$C408*'Input Data'!$K408*(1-'Input Data'!$F408)</f>
        <v>349.79999999999995</v>
      </c>
      <c r="N408" s="8">
        <v>22</v>
      </c>
      <c r="O408" s="8" t="str">
        <f>TEXT('Input Data'!$A408,"MMM")</f>
        <v>Jul</v>
      </c>
      <c r="P408" s="8" t="str">
        <f>TEXT('Input Data'!$A408,"YYYY")</f>
        <v>2022</v>
      </c>
    </row>
    <row r="409" spans="1:16" ht="14.25" customHeight="1" x14ac:dyDescent="0.3">
      <c r="A409" s="6">
        <v>44765</v>
      </c>
      <c r="B409" s="7" t="s">
        <v>50</v>
      </c>
      <c r="C409" s="8">
        <v>2</v>
      </c>
      <c r="D409" s="8" t="s">
        <v>18</v>
      </c>
      <c r="E409" s="8" t="s">
        <v>18</v>
      </c>
      <c r="F409" s="9">
        <v>0</v>
      </c>
      <c r="G409" s="8" t="str">
        <f>VLOOKUP('Input Data'!$B409,'Master Data'!$A$2:$F$46,2,0)</f>
        <v>Product18</v>
      </c>
      <c r="H409" s="8" t="str">
        <f>VLOOKUP('Input Data'!$B409,'Master Data'!$A$2:$F$46,3,0)</f>
        <v>Category02</v>
      </c>
      <c r="I409" s="8" t="str">
        <f>VLOOKUP('Input Data'!$B409,'Master Data'!$A$2:$F$46,4,0)</f>
        <v>No.</v>
      </c>
      <c r="J409" s="8">
        <f>VLOOKUP('Input Data'!$B409,'Master Data'!$A$2:$F$46,5,0)</f>
        <v>37</v>
      </c>
      <c r="K409" s="8">
        <f>VLOOKUP('Input Data'!$B409,'Master Data'!$A$2:$F$46,6,0)</f>
        <v>49.21</v>
      </c>
      <c r="L409" s="8">
        <f>'Input Data'!$C409*'Input Data'!$J409</f>
        <v>74</v>
      </c>
      <c r="M409" s="8">
        <f>'Input Data'!$C409*'Input Data'!$K409*(1-'Input Data'!$F409)</f>
        <v>98.42</v>
      </c>
      <c r="N409" s="8">
        <v>23</v>
      </c>
      <c r="O409" s="8" t="str">
        <f>TEXT('Input Data'!$A409,"MMM")</f>
        <v>Jul</v>
      </c>
      <c r="P409" s="8" t="str">
        <f>TEXT('Input Data'!$A409,"YYYY")</f>
        <v>2022</v>
      </c>
    </row>
    <row r="410" spans="1:16" ht="14.25" customHeight="1" x14ac:dyDescent="0.3">
      <c r="A410" s="6">
        <v>44766</v>
      </c>
      <c r="B410" s="7" t="s">
        <v>35</v>
      </c>
      <c r="C410" s="8">
        <v>14</v>
      </c>
      <c r="D410" s="8" t="s">
        <v>22</v>
      </c>
      <c r="E410" s="8" t="s">
        <v>20</v>
      </c>
      <c r="F410" s="9">
        <v>0</v>
      </c>
      <c r="G410" s="8" t="str">
        <f>VLOOKUP('Input Data'!$B410,'Master Data'!$A$2:$F$46,2,0)</f>
        <v>Product06</v>
      </c>
      <c r="H410" s="8" t="str">
        <f>VLOOKUP('Input Data'!$B410,'Master Data'!$A$2:$F$46,3,0)</f>
        <v>Category01</v>
      </c>
      <c r="I410" s="8" t="str">
        <f>VLOOKUP('Input Data'!$B410,'Master Data'!$A$2:$F$46,4,0)</f>
        <v>Kg</v>
      </c>
      <c r="J410" s="8">
        <f>VLOOKUP('Input Data'!$B410,'Master Data'!$A$2:$F$46,5,0)</f>
        <v>75</v>
      </c>
      <c r="K410" s="8">
        <f>VLOOKUP('Input Data'!$B410,'Master Data'!$A$2:$F$46,6,0)</f>
        <v>85.5</v>
      </c>
      <c r="L410" s="8">
        <f>'Input Data'!$C410*'Input Data'!$J410</f>
        <v>1050</v>
      </c>
      <c r="M410" s="8">
        <f>'Input Data'!$C410*'Input Data'!$K410*(1-'Input Data'!$F410)</f>
        <v>1197</v>
      </c>
      <c r="N410" s="8">
        <v>24</v>
      </c>
      <c r="O410" s="8" t="str">
        <f>TEXT('Input Data'!$A410,"MMM")</f>
        <v>Jul</v>
      </c>
      <c r="P410" s="8" t="str">
        <f>TEXT('Input Data'!$A410,"YYYY")</f>
        <v>2022</v>
      </c>
    </row>
    <row r="411" spans="1:16" ht="14.25" customHeight="1" x14ac:dyDescent="0.3">
      <c r="A411" s="6">
        <v>44766</v>
      </c>
      <c r="B411" s="7" t="s">
        <v>46</v>
      </c>
      <c r="C411" s="8">
        <v>1</v>
      </c>
      <c r="D411" s="8" t="s">
        <v>18</v>
      </c>
      <c r="E411" s="8" t="s">
        <v>18</v>
      </c>
      <c r="F411" s="9">
        <v>0</v>
      </c>
      <c r="G411" s="8" t="str">
        <f>VLOOKUP('Input Data'!$B411,'Master Data'!$A$2:$F$46,2,0)</f>
        <v>Product27</v>
      </c>
      <c r="H411" s="8" t="str">
        <f>VLOOKUP('Input Data'!$B411,'Master Data'!$A$2:$F$46,3,0)</f>
        <v>Category04</v>
      </c>
      <c r="I411" s="8" t="str">
        <f>VLOOKUP('Input Data'!$B411,'Master Data'!$A$2:$F$46,4,0)</f>
        <v>Lt</v>
      </c>
      <c r="J411" s="8">
        <f>VLOOKUP('Input Data'!$B411,'Master Data'!$A$2:$F$46,5,0)</f>
        <v>48</v>
      </c>
      <c r="K411" s="8">
        <f>VLOOKUP('Input Data'!$B411,'Master Data'!$A$2:$F$46,6,0)</f>
        <v>57.120000000000005</v>
      </c>
      <c r="L411" s="8">
        <f>'Input Data'!$C411*'Input Data'!$J411</f>
        <v>48</v>
      </c>
      <c r="M411" s="8">
        <f>'Input Data'!$C411*'Input Data'!$K411*(1-'Input Data'!$F411)</f>
        <v>57.120000000000005</v>
      </c>
      <c r="N411" s="8">
        <v>24</v>
      </c>
      <c r="O411" s="8" t="str">
        <f>TEXT('Input Data'!$A411,"MMM")</f>
        <v>Jul</v>
      </c>
      <c r="P411" s="8" t="str">
        <f>TEXT('Input Data'!$A411,"YYYY")</f>
        <v>2022</v>
      </c>
    </row>
    <row r="412" spans="1:16" ht="14.25" customHeight="1" x14ac:dyDescent="0.3">
      <c r="A412" s="6">
        <v>44767</v>
      </c>
      <c r="B412" s="7" t="s">
        <v>31</v>
      </c>
      <c r="C412" s="8">
        <v>2</v>
      </c>
      <c r="D412" s="8" t="s">
        <v>22</v>
      </c>
      <c r="E412" s="8" t="s">
        <v>20</v>
      </c>
      <c r="F412" s="9">
        <v>0</v>
      </c>
      <c r="G412" s="8" t="str">
        <f>VLOOKUP('Input Data'!$B412,'Master Data'!$A$2:$F$46,2,0)</f>
        <v>Product44</v>
      </c>
      <c r="H412" s="8" t="str">
        <f>VLOOKUP('Input Data'!$B412,'Master Data'!$A$2:$F$46,3,0)</f>
        <v>Category05</v>
      </c>
      <c r="I412" s="8" t="str">
        <f>VLOOKUP('Input Data'!$B412,'Master Data'!$A$2:$F$46,4,0)</f>
        <v>Kg</v>
      </c>
      <c r="J412" s="8">
        <f>VLOOKUP('Input Data'!$B412,'Master Data'!$A$2:$F$46,5,0)</f>
        <v>76</v>
      </c>
      <c r="K412" s="8">
        <f>VLOOKUP('Input Data'!$B412,'Master Data'!$A$2:$F$46,6,0)</f>
        <v>82.08</v>
      </c>
      <c r="L412" s="8">
        <f>'Input Data'!$C412*'Input Data'!$J412</f>
        <v>152</v>
      </c>
      <c r="M412" s="8">
        <f>'Input Data'!$C412*'Input Data'!$K412*(1-'Input Data'!$F412)</f>
        <v>164.16</v>
      </c>
      <c r="N412" s="8">
        <v>25</v>
      </c>
      <c r="O412" s="8" t="str">
        <f>TEXT('Input Data'!$A412,"MMM")</f>
        <v>Jul</v>
      </c>
      <c r="P412" s="8" t="str">
        <f>TEXT('Input Data'!$A412,"YYYY")</f>
        <v>2022</v>
      </c>
    </row>
    <row r="413" spans="1:16" ht="14.25" customHeight="1" x14ac:dyDescent="0.3">
      <c r="A413" s="6">
        <v>44767</v>
      </c>
      <c r="B413" s="7" t="s">
        <v>59</v>
      </c>
      <c r="C413" s="8">
        <v>12</v>
      </c>
      <c r="D413" s="8" t="s">
        <v>22</v>
      </c>
      <c r="E413" s="8" t="s">
        <v>20</v>
      </c>
      <c r="F413" s="9">
        <v>0</v>
      </c>
      <c r="G413" s="8" t="str">
        <f>VLOOKUP('Input Data'!$B413,'Master Data'!$A$2:$F$46,2,0)</f>
        <v>Product17</v>
      </c>
      <c r="H413" s="8" t="str">
        <f>VLOOKUP('Input Data'!$B413,'Master Data'!$A$2:$F$46,3,0)</f>
        <v>Category02</v>
      </c>
      <c r="I413" s="8" t="str">
        <f>VLOOKUP('Input Data'!$B413,'Master Data'!$A$2:$F$46,4,0)</f>
        <v>Ft</v>
      </c>
      <c r="J413" s="8">
        <f>VLOOKUP('Input Data'!$B413,'Master Data'!$A$2:$F$46,5,0)</f>
        <v>134</v>
      </c>
      <c r="K413" s="8">
        <f>VLOOKUP('Input Data'!$B413,'Master Data'!$A$2:$F$46,6,0)</f>
        <v>156.78</v>
      </c>
      <c r="L413" s="8">
        <f>'Input Data'!$C413*'Input Data'!$J413</f>
        <v>1608</v>
      </c>
      <c r="M413" s="8">
        <f>'Input Data'!$C413*'Input Data'!$K413*(1-'Input Data'!$F413)</f>
        <v>1881.3600000000001</v>
      </c>
      <c r="N413" s="8">
        <v>25</v>
      </c>
      <c r="O413" s="8" t="str">
        <f>TEXT('Input Data'!$A413,"MMM")</f>
        <v>Jul</v>
      </c>
      <c r="P413" s="8" t="str">
        <f>TEXT('Input Data'!$A413,"YYYY")</f>
        <v>2022</v>
      </c>
    </row>
    <row r="414" spans="1:16" ht="14.25" customHeight="1" x14ac:dyDescent="0.3">
      <c r="A414" s="6">
        <v>44767</v>
      </c>
      <c r="B414" s="7" t="s">
        <v>26</v>
      </c>
      <c r="C414" s="8">
        <v>13</v>
      </c>
      <c r="D414" s="8" t="s">
        <v>18</v>
      </c>
      <c r="E414" s="8" t="s">
        <v>20</v>
      </c>
      <c r="F414" s="9">
        <v>0</v>
      </c>
      <c r="G414" s="8" t="str">
        <f>VLOOKUP('Input Data'!$B414,'Master Data'!$A$2:$F$46,2,0)</f>
        <v>Product03</v>
      </c>
      <c r="H414" s="8" t="str">
        <f>VLOOKUP('Input Data'!$B414,'Master Data'!$A$2:$F$46,3,0)</f>
        <v>Category01</v>
      </c>
      <c r="I414" s="8" t="str">
        <f>VLOOKUP('Input Data'!$B414,'Master Data'!$A$2:$F$46,4,0)</f>
        <v>Kg</v>
      </c>
      <c r="J414" s="8">
        <f>VLOOKUP('Input Data'!$B414,'Master Data'!$A$2:$F$46,5,0)</f>
        <v>71</v>
      </c>
      <c r="K414" s="8">
        <f>VLOOKUP('Input Data'!$B414,'Master Data'!$A$2:$F$46,6,0)</f>
        <v>80.94</v>
      </c>
      <c r="L414" s="8">
        <f>'Input Data'!$C414*'Input Data'!$J414</f>
        <v>923</v>
      </c>
      <c r="M414" s="8">
        <f>'Input Data'!$C414*'Input Data'!$K414*(1-'Input Data'!$F414)</f>
        <v>1052.22</v>
      </c>
      <c r="N414" s="8">
        <v>25</v>
      </c>
      <c r="O414" s="8" t="str">
        <f>TEXT('Input Data'!$A414,"MMM")</f>
        <v>Jul</v>
      </c>
      <c r="P414" s="8" t="str">
        <f>TEXT('Input Data'!$A414,"YYYY")</f>
        <v>2022</v>
      </c>
    </row>
    <row r="415" spans="1:16" ht="14.25" customHeight="1" x14ac:dyDescent="0.3">
      <c r="A415" s="6">
        <v>44768</v>
      </c>
      <c r="B415" s="7" t="s">
        <v>26</v>
      </c>
      <c r="C415" s="8">
        <v>10</v>
      </c>
      <c r="D415" s="8" t="s">
        <v>18</v>
      </c>
      <c r="E415" s="8" t="s">
        <v>18</v>
      </c>
      <c r="F415" s="9">
        <v>0</v>
      </c>
      <c r="G415" s="8" t="str">
        <f>VLOOKUP('Input Data'!$B415,'Master Data'!$A$2:$F$46,2,0)</f>
        <v>Product03</v>
      </c>
      <c r="H415" s="8" t="str">
        <f>VLOOKUP('Input Data'!$B415,'Master Data'!$A$2:$F$46,3,0)</f>
        <v>Category01</v>
      </c>
      <c r="I415" s="8" t="str">
        <f>VLOOKUP('Input Data'!$B415,'Master Data'!$A$2:$F$46,4,0)</f>
        <v>Kg</v>
      </c>
      <c r="J415" s="8">
        <f>VLOOKUP('Input Data'!$B415,'Master Data'!$A$2:$F$46,5,0)</f>
        <v>71</v>
      </c>
      <c r="K415" s="8">
        <f>VLOOKUP('Input Data'!$B415,'Master Data'!$A$2:$F$46,6,0)</f>
        <v>80.94</v>
      </c>
      <c r="L415" s="8">
        <f>'Input Data'!$C415*'Input Data'!$J415</f>
        <v>710</v>
      </c>
      <c r="M415" s="8">
        <f>'Input Data'!$C415*'Input Data'!$K415*(1-'Input Data'!$F415)</f>
        <v>809.4</v>
      </c>
      <c r="N415" s="8">
        <v>26</v>
      </c>
      <c r="O415" s="8" t="str">
        <f>TEXT('Input Data'!$A415,"MMM")</f>
        <v>Jul</v>
      </c>
      <c r="P415" s="8" t="str">
        <f>TEXT('Input Data'!$A415,"YYYY")</f>
        <v>2022</v>
      </c>
    </row>
    <row r="416" spans="1:16" ht="14.25" customHeight="1" x14ac:dyDescent="0.3">
      <c r="A416" s="6">
        <v>44768</v>
      </c>
      <c r="B416" s="7" t="s">
        <v>62</v>
      </c>
      <c r="C416" s="8">
        <v>1</v>
      </c>
      <c r="D416" s="8" t="s">
        <v>18</v>
      </c>
      <c r="E416" s="8" t="s">
        <v>20</v>
      </c>
      <c r="F416" s="9">
        <v>0</v>
      </c>
      <c r="G416" s="8" t="str">
        <f>VLOOKUP('Input Data'!$B416,'Master Data'!$A$2:$F$46,2,0)</f>
        <v>Product26</v>
      </c>
      <c r="H416" s="8" t="str">
        <f>VLOOKUP('Input Data'!$B416,'Master Data'!$A$2:$F$46,3,0)</f>
        <v>Category04</v>
      </c>
      <c r="I416" s="8" t="str">
        <f>VLOOKUP('Input Data'!$B416,'Master Data'!$A$2:$F$46,4,0)</f>
        <v>No.</v>
      </c>
      <c r="J416" s="8">
        <f>VLOOKUP('Input Data'!$B416,'Master Data'!$A$2:$F$46,5,0)</f>
        <v>18</v>
      </c>
      <c r="K416" s="8">
        <f>VLOOKUP('Input Data'!$B416,'Master Data'!$A$2:$F$46,6,0)</f>
        <v>24.66</v>
      </c>
      <c r="L416" s="8">
        <f>'Input Data'!$C416*'Input Data'!$J416</f>
        <v>18</v>
      </c>
      <c r="M416" s="8">
        <f>'Input Data'!$C416*'Input Data'!$K416*(1-'Input Data'!$F416)</f>
        <v>24.66</v>
      </c>
      <c r="N416" s="8">
        <v>26</v>
      </c>
      <c r="O416" s="8" t="str">
        <f>TEXT('Input Data'!$A416,"MMM")</f>
        <v>Jul</v>
      </c>
      <c r="P416" s="8" t="str">
        <f>TEXT('Input Data'!$A416,"YYYY")</f>
        <v>2022</v>
      </c>
    </row>
    <row r="417" spans="1:16" ht="14.25" customHeight="1" x14ac:dyDescent="0.3">
      <c r="A417" s="6">
        <v>44776</v>
      </c>
      <c r="B417" s="7" t="s">
        <v>55</v>
      </c>
      <c r="C417" s="8">
        <v>5</v>
      </c>
      <c r="D417" s="8" t="s">
        <v>22</v>
      </c>
      <c r="E417" s="8" t="s">
        <v>20</v>
      </c>
      <c r="F417" s="9">
        <v>0</v>
      </c>
      <c r="G417" s="8" t="str">
        <f>VLOOKUP('Input Data'!$B417,'Master Data'!$A$2:$F$46,2,0)</f>
        <v>Product12</v>
      </c>
      <c r="H417" s="8" t="str">
        <f>VLOOKUP('Input Data'!$B417,'Master Data'!$A$2:$F$46,3,0)</f>
        <v>Category02</v>
      </c>
      <c r="I417" s="8" t="str">
        <f>VLOOKUP('Input Data'!$B417,'Master Data'!$A$2:$F$46,4,0)</f>
        <v>Kg</v>
      </c>
      <c r="J417" s="8">
        <f>VLOOKUP('Input Data'!$B417,'Master Data'!$A$2:$F$46,5,0)</f>
        <v>73</v>
      </c>
      <c r="K417" s="8">
        <f>VLOOKUP('Input Data'!$B417,'Master Data'!$A$2:$F$46,6,0)</f>
        <v>94.17</v>
      </c>
      <c r="L417" s="8">
        <f>'Input Data'!$C417*'Input Data'!$J417</f>
        <v>365</v>
      </c>
      <c r="M417" s="8">
        <f>'Input Data'!$C417*'Input Data'!$K417*(1-'Input Data'!$F417)</f>
        <v>470.85</v>
      </c>
      <c r="N417" s="8">
        <v>3</v>
      </c>
      <c r="O417" s="8" t="str">
        <f>TEXT('Input Data'!$A417,"MMM")</f>
        <v>Aug</v>
      </c>
      <c r="P417" s="8" t="str">
        <f>TEXT('Input Data'!$A417,"YYYY")</f>
        <v>2022</v>
      </c>
    </row>
    <row r="418" spans="1:16" ht="14.25" customHeight="1" x14ac:dyDescent="0.3">
      <c r="A418" s="6">
        <v>44779</v>
      </c>
      <c r="B418" s="7" t="s">
        <v>41</v>
      </c>
      <c r="C418" s="8">
        <v>9</v>
      </c>
      <c r="D418" s="8" t="s">
        <v>18</v>
      </c>
      <c r="E418" s="8" t="s">
        <v>18</v>
      </c>
      <c r="F418" s="9">
        <v>0</v>
      </c>
      <c r="G418" s="8" t="str">
        <f>VLOOKUP('Input Data'!$B418,'Master Data'!$A$2:$F$46,2,0)</f>
        <v>Product16</v>
      </c>
      <c r="H418" s="8" t="str">
        <f>VLOOKUP('Input Data'!$B418,'Master Data'!$A$2:$F$46,3,0)</f>
        <v>Category02</v>
      </c>
      <c r="I418" s="8" t="str">
        <f>VLOOKUP('Input Data'!$B418,'Master Data'!$A$2:$F$46,4,0)</f>
        <v>No.</v>
      </c>
      <c r="J418" s="8">
        <f>VLOOKUP('Input Data'!$B418,'Master Data'!$A$2:$F$46,5,0)</f>
        <v>13</v>
      </c>
      <c r="K418" s="8">
        <f>VLOOKUP('Input Data'!$B418,'Master Data'!$A$2:$F$46,6,0)</f>
        <v>16.64</v>
      </c>
      <c r="L418" s="8">
        <f>'Input Data'!$C418*'Input Data'!$J418</f>
        <v>117</v>
      </c>
      <c r="M418" s="8">
        <f>'Input Data'!$C418*'Input Data'!$K418*(1-'Input Data'!$F418)</f>
        <v>149.76</v>
      </c>
      <c r="N418" s="8">
        <v>6</v>
      </c>
      <c r="O418" s="8" t="str">
        <f>TEXT('Input Data'!$A418,"MMM")</f>
        <v>Aug</v>
      </c>
      <c r="P418" s="8" t="str">
        <f>TEXT('Input Data'!$A418,"YYYY")</f>
        <v>2022</v>
      </c>
    </row>
    <row r="419" spans="1:16" ht="14.25" customHeight="1" x14ac:dyDescent="0.3">
      <c r="A419" s="6">
        <v>44781</v>
      </c>
      <c r="B419" s="7" t="s">
        <v>41</v>
      </c>
      <c r="C419" s="8">
        <v>2</v>
      </c>
      <c r="D419" s="8" t="s">
        <v>22</v>
      </c>
      <c r="E419" s="8" t="s">
        <v>18</v>
      </c>
      <c r="F419" s="9">
        <v>0</v>
      </c>
      <c r="G419" s="8" t="str">
        <f>VLOOKUP('Input Data'!$B419,'Master Data'!$A$2:$F$46,2,0)</f>
        <v>Product16</v>
      </c>
      <c r="H419" s="8" t="str">
        <f>VLOOKUP('Input Data'!$B419,'Master Data'!$A$2:$F$46,3,0)</f>
        <v>Category02</v>
      </c>
      <c r="I419" s="8" t="str">
        <f>VLOOKUP('Input Data'!$B419,'Master Data'!$A$2:$F$46,4,0)</f>
        <v>No.</v>
      </c>
      <c r="J419" s="8">
        <f>VLOOKUP('Input Data'!$B419,'Master Data'!$A$2:$F$46,5,0)</f>
        <v>13</v>
      </c>
      <c r="K419" s="8">
        <f>VLOOKUP('Input Data'!$B419,'Master Data'!$A$2:$F$46,6,0)</f>
        <v>16.64</v>
      </c>
      <c r="L419" s="8">
        <f>'Input Data'!$C419*'Input Data'!$J419</f>
        <v>26</v>
      </c>
      <c r="M419" s="8">
        <f>'Input Data'!$C419*'Input Data'!$K419*(1-'Input Data'!$F419)</f>
        <v>33.28</v>
      </c>
      <c r="N419" s="8">
        <v>8</v>
      </c>
      <c r="O419" s="8" t="str">
        <f>TEXT('Input Data'!$A419,"MMM")</f>
        <v>Aug</v>
      </c>
      <c r="P419" s="8" t="str">
        <f>TEXT('Input Data'!$A419,"YYYY")</f>
        <v>2022</v>
      </c>
    </row>
    <row r="420" spans="1:16" ht="14.25" customHeight="1" x14ac:dyDescent="0.3">
      <c r="A420" s="6">
        <v>44781</v>
      </c>
      <c r="B420" s="7" t="s">
        <v>38</v>
      </c>
      <c r="C420" s="8">
        <v>12</v>
      </c>
      <c r="D420" s="8" t="s">
        <v>22</v>
      </c>
      <c r="E420" s="8" t="s">
        <v>20</v>
      </c>
      <c r="F420" s="9">
        <v>0</v>
      </c>
      <c r="G420" s="8" t="str">
        <f>VLOOKUP('Input Data'!$B420,'Master Data'!$A$2:$F$46,2,0)</f>
        <v>Product32</v>
      </c>
      <c r="H420" s="8" t="str">
        <f>VLOOKUP('Input Data'!$B420,'Master Data'!$A$2:$F$46,3,0)</f>
        <v>Category04</v>
      </c>
      <c r="I420" s="8" t="str">
        <f>VLOOKUP('Input Data'!$B420,'Master Data'!$A$2:$F$46,4,0)</f>
        <v>Kg</v>
      </c>
      <c r="J420" s="8">
        <f>VLOOKUP('Input Data'!$B420,'Master Data'!$A$2:$F$46,5,0)</f>
        <v>89</v>
      </c>
      <c r="K420" s="8">
        <f>VLOOKUP('Input Data'!$B420,'Master Data'!$A$2:$F$46,6,0)</f>
        <v>117.48</v>
      </c>
      <c r="L420" s="8">
        <f>'Input Data'!$C420*'Input Data'!$J420</f>
        <v>1068</v>
      </c>
      <c r="M420" s="8">
        <f>'Input Data'!$C420*'Input Data'!$K420*(1-'Input Data'!$F420)</f>
        <v>1409.76</v>
      </c>
      <c r="N420" s="8">
        <v>8</v>
      </c>
      <c r="O420" s="8" t="str">
        <f>TEXT('Input Data'!$A420,"MMM")</f>
        <v>Aug</v>
      </c>
      <c r="P420" s="8" t="str">
        <f>TEXT('Input Data'!$A420,"YYYY")</f>
        <v>2022</v>
      </c>
    </row>
    <row r="421" spans="1:16" ht="14.25" customHeight="1" x14ac:dyDescent="0.3">
      <c r="A421" s="6">
        <v>44781</v>
      </c>
      <c r="B421" s="7" t="s">
        <v>52</v>
      </c>
      <c r="C421" s="8">
        <v>11</v>
      </c>
      <c r="D421" s="8" t="s">
        <v>22</v>
      </c>
      <c r="E421" s="8" t="s">
        <v>20</v>
      </c>
      <c r="F421" s="9">
        <v>0</v>
      </c>
      <c r="G421" s="8" t="str">
        <f>VLOOKUP('Input Data'!$B421,'Master Data'!$A$2:$F$46,2,0)</f>
        <v>Product21</v>
      </c>
      <c r="H421" s="8" t="str">
        <f>VLOOKUP('Input Data'!$B421,'Master Data'!$A$2:$F$46,3,0)</f>
        <v>Category03</v>
      </c>
      <c r="I421" s="8" t="str">
        <f>VLOOKUP('Input Data'!$B421,'Master Data'!$A$2:$F$46,4,0)</f>
        <v>Ft</v>
      </c>
      <c r="J421" s="8">
        <f>VLOOKUP('Input Data'!$B421,'Master Data'!$A$2:$F$46,5,0)</f>
        <v>126</v>
      </c>
      <c r="K421" s="8">
        <f>VLOOKUP('Input Data'!$B421,'Master Data'!$A$2:$F$46,6,0)</f>
        <v>162.54</v>
      </c>
      <c r="L421" s="8">
        <f>'Input Data'!$C421*'Input Data'!$J421</f>
        <v>1386</v>
      </c>
      <c r="M421" s="8">
        <f>'Input Data'!$C421*'Input Data'!$K421*(1-'Input Data'!$F421)</f>
        <v>1787.9399999999998</v>
      </c>
      <c r="N421" s="8">
        <v>8</v>
      </c>
      <c r="O421" s="8" t="str">
        <f>TEXT('Input Data'!$A421,"MMM")</f>
        <v>Aug</v>
      </c>
      <c r="P421" s="8" t="str">
        <f>TEXT('Input Data'!$A421,"YYYY")</f>
        <v>2022</v>
      </c>
    </row>
    <row r="422" spans="1:16" ht="14.25" customHeight="1" x14ac:dyDescent="0.3">
      <c r="A422" s="6">
        <v>44787</v>
      </c>
      <c r="B422" s="7" t="s">
        <v>48</v>
      </c>
      <c r="C422" s="8">
        <v>14</v>
      </c>
      <c r="D422" s="8" t="s">
        <v>22</v>
      </c>
      <c r="E422" s="8" t="s">
        <v>20</v>
      </c>
      <c r="F422" s="9">
        <v>0</v>
      </c>
      <c r="G422" s="8" t="str">
        <f>VLOOKUP('Input Data'!$B422,'Master Data'!$A$2:$F$46,2,0)</f>
        <v>Product30</v>
      </c>
      <c r="H422" s="8" t="str">
        <f>VLOOKUP('Input Data'!$B422,'Master Data'!$A$2:$F$46,3,0)</f>
        <v>Category04</v>
      </c>
      <c r="I422" s="8" t="str">
        <f>VLOOKUP('Input Data'!$B422,'Master Data'!$A$2:$F$46,4,0)</f>
        <v>Ft</v>
      </c>
      <c r="J422" s="8">
        <f>VLOOKUP('Input Data'!$B422,'Master Data'!$A$2:$F$46,5,0)</f>
        <v>148</v>
      </c>
      <c r="K422" s="8">
        <f>VLOOKUP('Input Data'!$B422,'Master Data'!$A$2:$F$46,6,0)</f>
        <v>201.28</v>
      </c>
      <c r="L422" s="8">
        <f>'Input Data'!$C422*'Input Data'!$J422</f>
        <v>2072</v>
      </c>
      <c r="M422" s="8">
        <f>'Input Data'!$C422*'Input Data'!$K422*(1-'Input Data'!$F422)</f>
        <v>2817.92</v>
      </c>
      <c r="N422" s="8">
        <v>14</v>
      </c>
      <c r="O422" s="8" t="str">
        <f>TEXT('Input Data'!$A422,"MMM")</f>
        <v>Aug</v>
      </c>
      <c r="P422" s="8" t="str">
        <f>TEXT('Input Data'!$A422,"YYYY")</f>
        <v>2022</v>
      </c>
    </row>
    <row r="423" spans="1:16" ht="14.25" customHeight="1" x14ac:dyDescent="0.3">
      <c r="A423" s="6">
        <v>44788</v>
      </c>
      <c r="B423" s="7" t="s">
        <v>51</v>
      </c>
      <c r="C423" s="8">
        <v>10</v>
      </c>
      <c r="D423" s="8" t="s">
        <v>17</v>
      </c>
      <c r="E423" s="8" t="s">
        <v>20</v>
      </c>
      <c r="F423" s="9">
        <v>0</v>
      </c>
      <c r="G423" s="8" t="str">
        <f>VLOOKUP('Input Data'!$B423,'Master Data'!$A$2:$F$46,2,0)</f>
        <v>Product11</v>
      </c>
      <c r="H423" s="8" t="str">
        <f>VLOOKUP('Input Data'!$B423,'Master Data'!$A$2:$F$46,3,0)</f>
        <v>Category02</v>
      </c>
      <c r="I423" s="8" t="str">
        <f>VLOOKUP('Input Data'!$B423,'Master Data'!$A$2:$F$46,4,0)</f>
        <v>Lt</v>
      </c>
      <c r="J423" s="8">
        <f>VLOOKUP('Input Data'!$B423,'Master Data'!$A$2:$F$46,5,0)</f>
        <v>44</v>
      </c>
      <c r="K423" s="8">
        <f>VLOOKUP('Input Data'!$B423,'Master Data'!$A$2:$F$46,6,0)</f>
        <v>48.4</v>
      </c>
      <c r="L423" s="8">
        <f>'Input Data'!$C423*'Input Data'!$J423</f>
        <v>440</v>
      </c>
      <c r="M423" s="8">
        <f>'Input Data'!$C423*'Input Data'!$K423*(1-'Input Data'!$F423)</f>
        <v>484</v>
      </c>
      <c r="N423" s="8">
        <v>15</v>
      </c>
      <c r="O423" s="8" t="str">
        <f>TEXT('Input Data'!$A423,"MMM")</f>
        <v>Aug</v>
      </c>
      <c r="P423" s="8" t="str">
        <f>TEXT('Input Data'!$A423,"YYYY")</f>
        <v>2022</v>
      </c>
    </row>
    <row r="424" spans="1:16" ht="14.25" customHeight="1" x14ac:dyDescent="0.3">
      <c r="A424" s="6">
        <v>44788</v>
      </c>
      <c r="B424" s="7" t="s">
        <v>47</v>
      </c>
      <c r="C424" s="8">
        <v>7</v>
      </c>
      <c r="D424" s="8" t="s">
        <v>22</v>
      </c>
      <c r="E424" s="8" t="s">
        <v>18</v>
      </c>
      <c r="F424" s="9">
        <v>0</v>
      </c>
      <c r="G424" s="8" t="str">
        <f>VLOOKUP('Input Data'!$B424,'Master Data'!$A$2:$F$46,2,0)</f>
        <v>Product15</v>
      </c>
      <c r="H424" s="8" t="str">
        <f>VLOOKUP('Input Data'!$B424,'Master Data'!$A$2:$F$46,3,0)</f>
        <v>Category02</v>
      </c>
      <c r="I424" s="8" t="str">
        <f>VLOOKUP('Input Data'!$B424,'Master Data'!$A$2:$F$46,4,0)</f>
        <v>No.</v>
      </c>
      <c r="J424" s="8">
        <f>VLOOKUP('Input Data'!$B424,'Master Data'!$A$2:$F$46,5,0)</f>
        <v>12</v>
      </c>
      <c r="K424" s="8">
        <f>VLOOKUP('Input Data'!$B424,'Master Data'!$A$2:$F$46,6,0)</f>
        <v>15.719999999999999</v>
      </c>
      <c r="L424" s="8">
        <f>'Input Data'!$C424*'Input Data'!$J424</f>
        <v>84</v>
      </c>
      <c r="M424" s="8">
        <f>'Input Data'!$C424*'Input Data'!$K424*(1-'Input Data'!$F424)</f>
        <v>110.03999999999999</v>
      </c>
      <c r="N424" s="8">
        <v>15</v>
      </c>
      <c r="O424" s="8" t="str">
        <f>TEXT('Input Data'!$A424,"MMM")</f>
        <v>Aug</v>
      </c>
      <c r="P424" s="8" t="str">
        <f>TEXT('Input Data'!$A424,"YYYY")</f>
        <v>2022</v>
      </c>
    </row>
    <row r="425" spans="1:16" ht="14.25" customHeight="1" x14ac:dyDescent="0.3">
      <c r="A425" s="6">
        <v>44791</v>
      </c>
      <c r="B425" s="7" t="s">
        <v>39</v>
      </c>
      <c r="C425" s="8">
        <v>8</v>
      </c>
      <c r="D425" s="8" t="s">
        <v>18</v>
      </c>
      <c r="E425" s="8" t="s">
        <v>18</v>
      </c>
      <c r="F425" s="9">
        <v>0</v>
      </c>
      <c r="G425" s="8" t="str">
        <f>VLOOKUP('Input Data'!$B425,'Master Data'!$A$2:$F$46,2,0)</f>
        <v>Product29</v>
      </c>
      <c r="H425" s="8" t="str">
        <f>VLOOKUP('Input Data'!$B425,'Master Data'!$A$2:$F$46,3,0)</f>
        <v>Category04</v>
      </c>
      <c r="I425" s="8" t="str">
        <f>VLOOKUP('Input Data'!$B425,'Master Data'!$A$2:$F$46,4,0)</f>
        <v>Lt</v>
      </c>
      <c r="J425" s="8">
        <f>VLOOKUP('Input Data'!$B425,'Master Data'!$A$2:$F$46,5,0)</f>
        <v>47</v>
      </c>
      <c r="K425" s="8">
        <f>VLOOKUP('Input Data'!$B425,'Master Data'!$A$2:$F$46,6,0)</f>
        <v>53.11</v>
      </c>
      <c r="L425" s="8">
        <f>'Input Data'!$C425*'Input Data'!$J425</f>
        <v>376</v>
      </c>
      <c r="M425" s="8">
        <f>'Input Data'!$C425*'Input Data'!$K425*(1-'Input Data'!$F425)</f>
        <v>424.88</v>
      </c>
      <c r="N425" s="8">
        <v>18</v>
      </c>
      <c r="O425" s="8" t="str">
        <f>TEXT('Input Data'!$A425,"MMM")</f>
        <v>Aug</v>
      </c>
      <c r="P425" s="8" t="str">
        <f>TEXT('Input Data'!$A425,"YYYY")</f>
        <v>2022</v>
      </c>
    </row>
    <row r="426" spans="1:16" ht="14.25" customHeight="1" x14ac:dyDescent="0.3">
      <c r="A426" s="6">
        <v>44791</v>
      </c>
      <c r="B426" s="7" t="s">
        <v>40</v>
      </c>
      <c r="C426" s="8">
        <v>2</v>
      </c>
      <c r="D426" s="8" t="s">
        <v>18</v>
      </c>
      <c r="E426" s="8" t="s">
        <v>20</v>
      </c>
      <c r="F426" s="9">
        <v>0</v>
      </c>
      <c r="G426" s="8" t="str">
        <f>VLOOKUP('Input Data'!$B426,'Master Data'!$A$2:$F$46,2,0)</f>
        <v>Product10</v>
      </c>
      <c r="H426" s="8" t="str">
        <f>VLOOKUP('Input Data'!$B426,'Master Data'!$A$2:$F$46,3,0)</f>
        <v>Category02</v>
      </c>
      <c r="I426" s="8" t="str">
        <f>VLOOKUP('Input Data'!$B426,'Master Data'!$A$2:$F$46,4,0)</f>
        <v>Ft</v>
      </c>
      <c r="J426" s="8">
        <f>VLOOKUP('Input Data'!$B426,'Master Data'!$A$2:$F$46,5,0)</f>
        <v>148</v>
      </c>
      <c r="K426" s="8">
        <f>VLOOKUP('Input Data'!$B426,'Master Data'!$A$2:$F$46,6,0)</f>
        <v>164.28</v>
      </c>
      <c r="L426" s="8">
        <f>'Input Data'!$C426*'Input Data'!$J426</f>
        <v>296</v>
      </c>
      <c r="M426" s="8">
        <f>'Input Data'!$C426*'Input Data'!$K426*(1-'Input Data'!$F426)</f>
        <v>328.56</v>
      </c>
      <c r="N426" s="8">
        <v>18</v>
      </c>
      <c r="O426" s="8" t="str">
        <f>TEXT('Input Data'!$A426,"MMM")</f>
        <v>Aug</v>
      </c>
      <c r="P426" s="8" t="str">
        <f>TEXT('Input Data'!$A426,"YYYY")</f>
        <v>2022</v>
      </c>
    </row>
    <row r="427" spans="1:16" ht="14.25" customHeight="1" x14ac:dyDescent="0.3">
      <c r="A427" s="6">
        <v>44792</v>
      </c>
      <c r="B427" s="7" t="s">
        <v>56</v>
      </c>
      <c r="C427" s="8">
        <v>3</v>
      </c>
      <c r="D427" s="8" t="s">
        <v>18</v>
      </c>
      <c r="E427" s="8" t="s">
        <v>18</v>
      </c>
      <c r="F427" s="9">
        <v>0</v>
      </c>
      <c r="G427" s="8" t="str">
        <f>VLOOKUP('Input Data'!$B427,'Master Data'!$A$2:$F$46,2,0)</f>
        <v>Product07</v>
      </c>
      <c r="H427" s="8" t="str">
        <f>VLOOKUP('Input Data'!$B427,'Master Data'!$A$2:$F$46,3,0)</f>
        <v>Category01</v>
      </c>
      <c r="I427" s="8" t="str">
        <f>VLOOKUP('Input Data'!$B427,'Master Data'!$A$2:$F$46,4,0)</f>
        <v>Lt</v>
      </c>
      <c r="J427" s="8">
        <f>VLOOKUP('Input Data'!$B427,'Master Data'!$A$2:$F$46,5,0)</f>
        <v>43</v>
      </c>
      <c r="K427" s="8">
        <f>VLOOKUP('Input Data'!$B427,'Master Data'!$A$2:$F$46,6,0)</f>
        <v>47.730000000000004</v>
      </c>
      <c r="L427" s="8">
        <f>'Input Data'!$C427*'Input Data'!$J427</f>
        <v>129</v>
      </c>
      <c r="M427" s="8">
        <f>'Input Data'!$C427*'Input Data'!$K427*(1-'Input Data'!$F427)</f>
        <v>143.19</v>
      </c>
      <c r="N427" s="8">
        <v>19</v>
      </c>
      <c r="O427" s="8" t="str">
        <f>TEXT('Input Data'!$A427,"MMM")</f>
        <v>Aug</v>
      </c>
      <c r="P427" s="8" t="str">
        <f>TEXT('Input Data'!$A427,"YYYY")</f>
        <v>2022</v>
      </c>
    </row>
    <row r="428" spans="1:16" ht="14.25" customHeight="1" x14ac:dyDescent="0.3">
      <c r="A428" s="6">
        <v>44793</v>
      </c>
      <c r="B428" s="7" t="s">
        <v>32</v>
      </c>
      <c r="C428" s="8">
        <v>13</v>
      </c>
      <c r="D428" s="8" t="s">
        <v>22</v>
      </c>
      <c r="E428" s="8" t="s">
        <v>18</v>
      </c>
      <c r="F428" s="9">
        <v>0</v>
      </c>
      <c r="G428" s="8" t="str">
        <f>VLOOKUP('Input Data'!$B428,'Master Data'!$A$2:$F$46,2,0)</f>
        <v>Product23</v>
      </c>
      <c r="H428" s="8" t="str">
        <f>VLOOKUP('Input Data'!$B428,'Master Data'!$A$2:$F$46,3,0)</f>
        <v>Category03</v>
      </c>
      <c r="I428" s="8" t="str">
        <f>VLOOKUP('Input Data'!$B428,'Master Data'!$A$2:$F$46,4,0)</f>
        <v>Ft</v>
      </c>
      <c r="J428" s="8">
        <f>VLOOKUP('Input Data'!$B428,'Master Data'!$A$2:$F$46,5,0)</f>
        <v>141</v>
      </c>
      <c r="K428" s="8">
        <f>VLOOKUP('Input Data'!$B428,'Master Data'!$A$2:$F$46,6,0)</f>
        <v>149.46</v>
      </c>
      <c r="L428" s="8">
        <f>'Input Data'!$C428*'Input Data'!$J428</f>
        <v>1833</v>
      </c>
      <c r="M428" s="8">
        <f>'Input Data'!$C428*'Input Data'!$K428*(1-'Input Data'!$F428)</f>
        <v>1942.98</v>
      </c>
      <c r="N428" s="8">
        <v>20</v>
      </c>
      <c r="O428" s="8" t="str">
        <f>TEXT('Input Data'!$A428,"MMM")</f>
        <v>Aug</v>
      </c>
      <c r="P428" s="8" t="str">
        <f>TEXT('Input Data'!$A428,"YYYY")</f>
        <v>2022</v>
      </c>
    </row>
    <row r="429" spans="1:16" ht="14.25" customHeight="1" x14ac:dyDescent="0.3">
      <c r="A429" s="6">
        <v>44793</v>
      </c>
      <c r="B429" s="7" t="s">
        <v>58</v>
      </c>
      <c r="C429" s="8">
        <v>14</v>
      </c>
      <c r="D429" s="8" t="s">
        <v>22</v>
      </c>
      <c r="E429" s="8" t="s">
        <v>18</v>
      </c>
      <c r="F429" s="9">
        <v>0</v>
      </c>
      <c r="G429" s="8" t="str">
        <f>VLOOKUP('Input Data'!$B429,'Master Data'!$A$2:$F$46,2,0)</f>
        <v>Product33</v>
      </c>
      <c r="H429" s="8" t="str">
        <f>VLOOKUP('Input Data'!$B429,'Master Data'!$A$2:$F$46,3,0)</f>
        <v>Category04</v>
      </c>
      <c r="I429" s="8" t="str">
        <f>VLOOKUP('Input Data'!$B429,'Master Data'!$A$2:$F$46,4,0)</f>
        <v>Kg</v>
      </c>
      <c r="J429" s="8">
        <f>VLOOKUP('Input Data'!$B429,'Master Data'!$A$2:$F$46,5,0)</f>
        <v>95</v>
      </c>
      <c r="K429" s="8">
        <f>VLOOKUP('Input Data'!$B429,'Master Data'!$A$2:$F$46,6,0)</f>
        <v>119.7</v>
      </c>
      <c r="L429" s="8">
        <f>'Input Data'!$C429*'Input Data'!$J429</f>
        <v>1330</v>
      </c>
      <c r="M429" s="8">
        <f>'Input Data'!$C429*'Input Data'!$K429*(1-'Input Data'!$F429)</f>
        <v>1675.8</v>
      </c>
      <c r="N429" s="8">
        <v>20</v>
      </c>
      <c r="O429" s="8" t="str">
        <f>TEXT('Input Data'!$A429,"MMM")</f>
        <v>Aug</v>
      </c>
      <c r="P429" s="8" t="str">
        <f>TEXT('Input Data'!$A429,"YYYY")</f>
        <v>2022</v>
      </c>
    </row>
    <row r="430" spans="1:16" ht="14.25" customHeight="1" x14ac:dyDescent="0.3">
      <c r="A430" s="6">
        <v>44794</v>
      </c>
      <c r="B430" s="7" t="s">
        <v>41</v>
      </c>
      <c r="C430" s="8">
        <v>4</v>
      </c>
      <c r="D430" s="8" t="s">
        <v>22</v>
      </c>
      <c r="E430" s="8" t="s">
        <v>18</v>
      </c>
      <c r="F430" s="9">
        <v>0</v>
      </c>
      <c r="G430" s="8" t="str">
        <f>VLOOKUP('Input Data'!$B430,'Master Data'!$A$2:$F$46,2,0)</f>
        <v>Product16</v>
      </c>
      <c r="H430" s="8" t="str">
        <f>VLOOKUP('Input Data'!$B430,'Master Data'!$A$2:$F$46,3,0)</f>
        <v>Category02</v>
      </c>
      <c r="I430" s="8" t="str">
        <f>VLOOKUP('Input Data'!$B430,'Master Data'!$A$2:$F$46,4,0)</f>
        <v>No.</v>
      </c>
      <c r="J430" s="8">
        <f>VLOOKUP('Input Data'!$B430,'Master Data'!$A$2:$F$46,5,0)</f>
        <v>13</v>
      </c>
      <c r="K430" s="8">
        <f>VLOOKUP('Input Data'!$B430,'Master Data'!$A$2:$F$46,6,0)</f>
        <v>16.64</v>
      </c>
      <c r="L430" s="8">
        <f>'Input Data'!$C430*'Input Data'!$J430</f>
        <v>52</v>
      </c>
      <c r="M430" s="8">
        <f>'Input Data'!$C430*'Input Data'!$K430*(1-'Input Data'!$F430)</f>
        <v>66.56</v>
      </c>
      <c r="N430" s="8">
        <v>21</v>
      </c>
      <c r="O430" s="8" t="str">
        <f>TEXT('Input Data'!$A430,"MMM")</f>
        <v>Aug</v>
      </c>
      <c r="P430" s="8" t="str">
        <f>TEXT('Input Data'!$A430,"YYYY")</f>
        <v>2022</v>
      </c>
    </row>
    <row r="431" spans="1:16" ht="14.25" customHeight="1" x14ac:dyDescent="0.3">
      <c r="A431" s="6">
        <v>44796</v>
      </c>
      <c r="B431" s="7" t="s">
        <v>31</v>
      </c>
      <c r="C431" s="8">
        <v>11</v>
      </c>
      <c r="D431" s="8" t="s">
        <v>18</v>
      </c>
      <c r="E431" s="8" t="s">
        <v>18</v>
      </c>
      <c r="F431" s="9">
        <v>0</v>
      </c>
      <c r="G431" s="8" t="str">
        <f>VLOOKUP('Input Data'!$B431,'Master Data'!$A$2:$F$46,2,0)</f>
        <v>Product44</v>
      </c>
      <c r="H431" s="8" t="str">
        <f>VLOOKUP('Input Data'!$B431,'Master Data'!$A$2:$F$46,3,0)</f>
        <v>Category05</v>
      </c>
      <c r="I431" s="8" t="str">
        <f>VLOOKUP('Input Data'!$B431,'Master Data'!$A$2:$F$46,4,0)</f>
        <v>Kg</v>
      </c>
      <c r="J431" s="8">
        <f>VLOOKUP('Input Data'!$B431,'Master Data'!$A$2:$F$46,5,0)</f>
        <v>76</v>
      </c>
      <c r="K431" s="8">
        <f>VLOOKUP('Input Data'!$B431,'Master Data'!$A$2:$F$46,6,0)</f>
        <v>82.08</v>
      </c>
      <c r="L431" s="8">
        <f>'Input Data'!$C431*'Input Data'!$J431</f>
        <v>836</v>
      </c>
      <c r="M431" s="8">
        <f>'Input Data'!$C431*'Input Data'!$K431*(1-'Input Data'!$F431)</f>
        <v>902.88</v>
      </c>
      <c r="N431" s="8">
        <v>23</v>
      </c>
      <c r="O431" s="8" t="str">
        <f>TEXT('Input Data'!$A431,"MMM")</f>
        <v>Aug</v>
      </c>
      <c r="P431" s="8" t="str">
        <f>TEXT('Input Data'!$A431,"YYYY")</f>
        <v>2022</v>
      </c>
    </row>
    <row r="432" spans="1:16" ht="14.25" customHeight="1" x14ac:dyDescent="0.3">
      <c r="A432" s="6">
        <v>44796</v>
      </c>
      <c r="B432" s="7" t="s">
        <v>39</v>
      </c>
      <c r="C432" s="8">
        <v>14</v>
      </c>
      <c r="D432" s="8" t="s">
        <v>22</v>
      </c>
      <c r="E432" s="8" t="s">
        <v>20</v>
      </c>
      <c r="F432" s="9">
        <v>0</v>
      </c>
      <c r="G432" s="8" t="str">
        <f>VLOOKUP('Input Data'!$B432,'Master Data'!$A$2:$F$46,2,0)</f>
        <v>Product29</v>
      </c>
      <c r="H432" s="8" t="str">
        <f>VLOOKUP('Input Data'!$B432,'Master Data'!$A$2:$F$46,3,0)</f>
        <v>Category04</v>
      </c>
      <c r="I432" s="8" t="str">
        <f>VLOOKUP('Input Data'!$B432,'Master Data'!$A$2:$F$46,4,0)</f>
        <v>Lt</v>
      </c>
      <c r="J432" s="8">
        <f>VLOOKUP('Input Data'!$B432,'Master Data'!$A$2:$F$46,5,0)</f>
        <v>47</v>
      </c>
      <c r="K432" s="8">
        <f>VLOOKUP('Input Data'!$B432,'Master Data'!$A$2:$F$46,6,0)</f>
        <v>53.11</v>
      </c>
      <c r="L432" s="8">
        <f>'Input Data'!$C432*'Input Data'!$J432</f>
        <v>658</v>
      </c>
      <c r="M432" s="8">
        <f>'Input Data'!$C432*'Input Data'!$K432*(1-'Input Data'!$F432)</f>
        <v>743.54</v>
      </c>
      <c r="N432" s="8">
        <v>23</v>
      </c>
      <c r="O432" s="8" t="str">
        <f>TEXT('Input Data'!$A432,"MMM")</f>
        <v>Aug</v>
      </c>
      <c r="P432" s="8" t="str">
        <f>TEXT('Input Data'!$A432,"YYYY")</f>
        <v>2022</v>
      </c>
    </row>
    <row r="433" spans="1:16" ht="14.25" customHeight="1" x14ac:dyDescent="0.3">
      <c r="A433" s="6">
        <v>44797</v>
      </c>
      <c r="B433" s="7" t="s">
        <v>44</v>
      </c>
      <c r="C433" s="8">
        <v>5</v>
      </c>
      <c r="D433" s="8" t="s">
        <v>22</v>
      </c>
      <c r="E433" s="8" t="s">
        <v>20</v>
      </c>
      <c r="F433" s="9">
        <v>0</v>
      </c>
      <c r="G433" s="8" t="str">
        <f>VLOOKUP('Input Data'!$B433,'Master Data'!$A$2:$F$46,2,0)</f>
        <v>Product05</v>
      </c>
      <c r="H433" s="8" t="str">
        <f>VLOOKUP('Input Data'!$B433,'Master Data'!$A$2:$F$46,3,0)</f>
        <v>Category01</v>
      </c>
      <c r="I433" s="8" t="str">
        <f>VLOOKUP('Input Data'!$B433,'Master Data'!$A$2:$F$46,4,0)</f>
        <v>Ft</v>
      </c>
      <c r="J433" s="8">
        <f>VLOOKUP('Input Data'!$B433,'Master Data'!$A$2:$F$46,5,0)</f>
        <v>133</v>
      </c>
      <c r="K433" s="8">
        <f>VLOOKUP('Input Data'!$B433,'Master Data'!$A$2:$F$46,6,0)</f>
        <v>155.61000000000001</v>
      </c>
      <c r="L433" s="8">
        <f>'Input Data'!$C433*'Input Data'!$J433</f>
        <v>665</v>
      </c>
      <c r="M433" s="8">
        <f>'Input Data'!$C433*'Input Data'!$K433*(1-'Input Data'!$F433)</f>
        <v>778.05000000000007</v>
      </c>
      <c r="N433" s="8">
        <v>24</v>
      </c>
      <c r="O433" s="8" t="str">
        <f>TEXT('Input Data'!$A433,"MMM")</f>
        <v>Aug</v>
      </c>
      <c r="P433" s="8" t="str">
        <f>TEXT('Input Data'!$A433,"YYYY")</f>
        <v>2022</v>
      </c>
    </row>
    <row r="434" spans="1:16" ht="14.25" customHeight="1" x14ac:dyDescent="0.3">
      <c r="A434" s="6">
        <v>44799</v>
      </c>
      <c r="B434" s="7" t="s">
        <v>60</v>
      </c>
      <c r="C434" s="8">
        <v>13</v>
      </c>
      <c r="D434" s="8" t="s">
        <v>17</v>
      </c>
      <c r="E434" s="8" t="s">
        <v>20</v>
      </c>
      <c r="F434" s="9">
        <v>0</v>
      </c>
      <c r="G434" s="8" t="str">
        <f>VLOOKUP('Input Data'!$B434,'Master Data'!$A$2:$F$46,2,0)</f>
        <v>Product19</v>
      </c>
      <c r="H434" s="8" t="str">
        <f>VLOOKUP('Input Data'!$B434,'Master Data'!$A$2:$F$46,3,0)</f>
        <v>Category02</v>
      </c>
      <c r="I434" s="8" t="str">
        <f>VLOOKUP('Input Data'!$B434,'Master Data'!$A$2:$F$46,4,0)</f>
        <v>Ft</v>
      </c>
      <c r="J434" s="8">
        <f>VLOOKUP('Input Data'!$B434,'Master Data'!$A$2:$F$46,5,0)</f>
        <v>150</v>
      </c>
      <c r="K434" s="8">
        <f>VLOOKUP('Input Data'!$B434,'Master Data'!$A$2:$F$46,6,0)</f>
        <v>210</v>
      </c>
      <c r="L434" s="8">
        <f>'Input Data'!$C434*'Input Data'!$J434</f>
        <v>1950</v>
      </c>
      <c r="M434" s="8">
        <f>'Input Data'!$C434*'Input Data'!$K434*(1-'Input Data'!$F434)</f>
        <v>2730</v>
      </c>
      <c r="N434" s="8">
        <v>26</v>
      </c>
      <c r="O434" s="8" t="str">
        <f>TEXT('Input Data'!$A434,"MMM")</f>
        <v>Aug</v>
      </c>
      <c r="P434" s="8" t="str">
        <f>TEXT('Input Data'!$A434,"YYYY")</f>
        <v>2022</v>
      </c>
    </row>
    <row r="435" spans="1:16" ht="14.25" customHeight="1" x14ac:dyDescent="0.3">
      <c r="A435" s="6">
        <v>44799</v>
      </c>
      <c r="B435" s="7" t="s">
        <v>28</v>
      </c>
      <c r="C435" s="8">
        <v>8</v>
      </c>
      <c r="D435" s="8" t="s">
        <v>18</v>
      </c>
      <c r="E435" s="8" t="s">
        <v>18</v>
      </c>
      <c r="F435" s="9">
        <v>0</v>
      </c>
      <c r="G435" s="8" t="str">
        <f>VLOOKUP('Input Data'!$B435,'Master Data'!$A$2:$F$46,2,0)</f>
        <v>Product37</v>
      </c>
      <c r="H435" s="8" t="str">
        <f>VLOOKUP('Input Data'!$B435,'Master Data'!$A$2:$F$46,3,0)</f>
        <v>Category05</v>
      </c>
      <c r="I435" s="8" t="str">
        <f>VLOOKUP('Input Data'!$B435,'Master Data'!$A$2:$F$46,4,0)</f>
        <v>Kg</v>
      </c>
      <c r="J435" s="8">
        <f>VLOOKUP('Input Data'!$B435,'Master Data'!$A$2:$F$46,5,0)</f>
        <v>67</v>
      </c>
      <c r="K435" s="8">
        <f>VLOOKUP('Input Data'!$B435,'Master Data'!$A$2:$F$46,6,0)</f>
        <v>85.76</v>
      </c>
      <c r="L435" s="8">
        <f>'Input Data'!$C435*'Input Data'!$J435</f>
        <v>536</v>
      </c>
      <c r="M435" s="8">
        <f>'Input Data'!$C435*'Input Data'!$K435*(1-'Input Data'!$F435)</f>
        <v>686.08</v>
      </c>
      <c r="N435" s="8">
        <v>26</v>
      </c>
      <c r="O435" s="8" t="str">
        <f>TEXT('Input Data'!$A435,"MMM")</f>
        <v>Aug</v>
      </c>
      <c r="P435" s="8" t="str">
        <f>TEXT('Input Data'!$A435,"YYYY")</f>
        <v>2022</v>
      </c>
    </row>
    <row r="436" spans="1:16" ht="14.25" customHeight="1" x14ac:dyDescent="0.3">
      <c r="A436" s="6">
        <v>44800</v>
      </c>
      <c r="B436" s="7" t="s">
        <v>54</v>
      </c>
      <c r="C436" s="8">
        <v>15</v>
      </c>
      <c r="D436" s="8" t="s">
        <v>17</v>
      </c>
      <c r="E436" s="8" t="s">
        <v>18</v>
      </c>
      <c r="F436" s="9">
        <v>0</v>
      </c>
      <c r="G436" s="8" t="str">
        <f>VLOOKUP('Input Data'!$B436,'Master Data'!$A$2:$F$46,2,0)</f>
        <v>Product39</v>
      </c>
      <c r="H436" s="8" t="str">
        <f>VLOOKUP('Input Data'!$B436,'Master Data'!$A$2:$F$46,3,0)</f>
        <v>Category05</v>
      </c>
      <c r="I436" s="8" t="str">
        <f>VLOOKUP('Input Data'!$B436,'Master Data'!$A$2:$F$46,4,0)</f>
        <v>No.</v>
      </c>
      <c r="J436" s="8">
        <f>VLOOKUP('Input Data'!$B436,'Master Data'!$A$2:$F$46,5,0)</f>
        <v>37</v>
      </c>
      <c r="K436" s="8">
        <f>VLOOKUP('Input Data'!$B436,'Master Data'!$A$2:$F$46,6,0)</f>
        <v>42.55</v>
      </c>
      <c r="L436" s="8">
        <f>'Input Data'!$C436*'Input Data'!$J436</f>
        <v>555</v>
      </c>
      <c r="M436" s="8">
        <f>'Input Data'!$C436*'Input Data'!$K436*(1-'Input Data'!$F436)</f>
        <v>638.25</v>
      </c>
      <c r="N436" s="8">
        <v>27</v>
      </c>
      <c r="O436" s="8" t="str">
        <f>TEXT('Input Data'!$A436,"MMM")</f>
        <v>Aug</v>
      </c>
      <c r="P436" s="8" t="str">
        <f>TEXT('Input Data'!$A436,"YYYY")</f>
        <v>2022</v>
      </c>
    </row>
    <row r="437" spans="1:16" ht="14.25" customHeight="1" x14ac:dyDescent="0.3">
      <c r="A437" s="6">
        <v>44801</v>
      </c>
      <c r="B437" s="7" t="s">
        <v>44</v>
      </c>
      <c r="C437" s="8">
        <v>9</v>
      </c>
      <c r="D437" s="8" t="s">
        <v>18</v>
      </c>
      <c r="E437" s="8" t="s">
        <v>18</v>
      </c>
      <c r="F437" s="9">
        <v>0</v>
      </c>
      <c r="G437" s="8" t="str">
        <f>VLOOKUP('Input Data'!$B437,'Master Data'!$A$2:$F$46,2,0)</f>
        <v>Product05</v>
      </c>
      <c r="H437" s="8" t="str">
        <f>VLOOKUP('Input Data'!$B437,'Master Data'!$A$2:$F$46,3,0)</f>
        <v>Category01</v>
      </c>
      <c r="I437" s="8" t="str">
        <f>VLOOKUP('Input Data'!$B437,'Master Data'!$A$2:$F$46,4,0)</f>
        <v>Ft</v>
      </c>
      <c r="J437" s="8">
        <f>VLOOKUP('Input Data'!$B437,'Master Data'!$A$2:$F$46,5,0)</f>
        <v>133</v>
      </c>
      <c r="K437" s="8">
        <f>VLOOKUP('Input Data'!$B437,'Master Data'!$A$2:$F$46,6,0)</f>
        <v>155.61000000000001</v>
      </c>
      <c r="L437" s="8">
        <f>'Input Data'!$C437*'Input Data'!$J437</f>
        <v>1197</v>
      </c>
      <c r="M437" s="8">
        <f>'Input Data'!$C437*'Input Data'!$K437*(1-'Input Data'!$F437)</f>
        <v>1400.4900000000002</v>
      </c>
      <c r="N437" s="8">
        <v>28</v>
      </c>
      <c r="O437" s="8" t="str">
        <f>TEXT('Input Data'!$A437,"MMM")</f>
        <v>Aug</v>
      </c>
      <c r="P437" s="8" t="str">
        <f>TEXT('Input Data'!$A437,"YYYY")</f>
        <v>2022</v>
      </c>
    </row>
    <row r="438" spans="1:16" ht="14.25" customHeight="1" x14ac:dyDescent="0.3">
      <c r="A438" s="6">
        <v>44801</v>
      </c>
      <c r="B438" s="7" t="s">
        <v>54</v>
      </c>
      <c r="C438" s="8">
        <v>5</v>
      </c>
      <c r="D438" s="8" t="s">
        <v>22</v>
      </c>
      <c r="E438" s="8" t="s">
        <v>18</v>
      </c>
      <c r="F438" s="9">
        <v>0</v>
      </c>
      <c r="G438" s="8" t="str">
        <f>VLOOKUP('Input Data'!$B438,'Master Data'!$A$2:$F$46,2,0)</f>
        <v>Product39</v>
      </c>
      <c r="H438" s="8" t="str">
        <f>VLOOKUP('Input Data'!$B438,'Master Data'!$A$2:$F$46,3,0)</f>
        <v>Category05</v>
      </c>
      <c r="I438" s="8" t="str">
        <f>VLOOKUP('Input Data'!$B438,'Master Data'!$A$2:$F$46,4,0)</f>
        <v>No.</v>
      </c>
      <c r="J438" s="8">
        <f>VLOOKUP('Input Data'!$B438,'Master Data'!$A$2:$F$46,5,0)</f>
        <v>37</v>
      </c>
      <c r="K438" s="8">
        <f>VLOOKUP('Input Data'!$B438,'Master Data'!$A$2:$F$46,6,0)</f>
        <v>42.55</v>
      </c>
      <c r="L438" s="8">
        <f>'Input Data'!$C438*'Input Data'!$J438</f>
        <v>185</v>
      </c>
      <c r="M438" s="8">
        <f>'Input Data'!$C438*'Input Data'!$K438*(1-'Input Data'!$F438)</f>
        <v>212.75</v>
      </c>
      <c r="N438" s="8">
        <v>28</v>
      </c>
      <c r="O438" s="8" t="str">
        <f>TEXT('Input Data'!$A438,"MMM")</f>
        <v>Aug</v>
      </c>
      <c r="P438" s="8" t="str">
        <f>TEXT('Input Data'!$A438,"YYYY")</f>
        <v>2022</v>
      </c>
    </row>
    <row r="439" spans="1:16" ht="14.25" customHeight="1" x14ac:dyDescent="0.3">
      <c r="A439" s="6">
        <v>44803</v>
      </c>
      <c r="B439" s="7" t="s">
        <v>35</v>
      </c>
      <c r="C439" s="8">
        <v>6</v>
      </c>
      <c r="D439" s="8" t="s">
        <v>18</v>
      </c>
      <c r="E439" s="8" t="s">
        <v>20</v>
      </c>
      <c r="F439" s="9">
        <v>0</v>
      </c>
      <c r="G439" s="8" t="str">
        <f>VLOOKUP('Input Data'!$B439,'Master Data'!$A$2:$F$46,2,0)</f>
        <v>Product06</v>
      </c>
      <c r="H439" s="8" t="str">
        <f>VLOOKUP('Input Data'!$B439,'Master Data'!$A$2:$F$46,3,0)</f>
        <v>Category01</v>
      </c>
      <c r="I439" s="8" t="str">
        <f>VLOOKUP('Input Data'!$B439,'Master Data'!$A$2:$F$46,4,0)</f>
        <v>Kg</v>
      </c>
      <c r="J439" s="8">
        <f>VLOOKUP('Input Data'!$B439,'Master Data'!$A$2:$F$46,5,0)</f>
        <v>75</v>
      </c>
      <c r="K439" s="8">
        <f>VLOOKUP('Input Data'!$B439,'Master Data'!$A$2:$F$46,6,0)</f>
        <v>85.5</v>
      </c>
      <c r="L439" s="8">
        <f>'Input Data'!$C439*'Input Data'!$J439</f>
        <v>450</v>
      </c>
      <c r="M439" s="8">
        <f>'Input Data'!$C439*'Input Data'!$K439*(1-'Input Data'!$F439)</f>
        <v>513</v>
      </c>
      <c r="N439" s="8">
        <v>30</v>
      </c>
      <c r="O439" s="8" t="str">
        <f>TEXT('Input Data'!$A439,"MMM")</f>
        <v>Aug</v>
      </c>
      <c r="P439" s="8" t="str">
        <f>TEXT('Input Data'!$A439,"YYYY")</f>
        <v>2022</v>
      </c>
    </row>
    <row r="440" spans="1:16" ht="14.25" customHeight="1" x14ac:dyDescent="0.3">
      <c r="A440" s="6">
        <v>44803</v>
      </c>
      <c r="B440" s="7" t="s">
        <v>43</v>
      </c>
      <c r="C440" s="8">
        <v>6</v>
      </c>
      <c r="D440" s="8" t="s">
        <v>22</v>
      </c>
      <c r="E440" s="8" t="s">
        <v>20</v>
      </c>
      <c r="F440" s="9">
        <v>0</v>
      </c>
      <c r="G440" s="8" t="str">
        <f>VLOOKUP('Input Data'!$B440,'Master Data'!$A$2:$F$46,2,0)</f>
        <v>Product43</v>
      </c>
      <c r="H440" s="8" t="str">
        <f>VLOOKUP('Input Data'!$B440,'Master Data'!$A$2:$F$46,3,0)</f>
        <v>Category05</v>
      </c>
      <c r="I440" s="8" t="str">
        <f>VLOOKUP('Input Data'!$B440,'Master Data'!$A$2:$F$46,4,0)</f>
        <v>Kg</v>
      </c>
      <c r="J440" s="8">
        <f>VLOOKUP('Input Data'!$B440,'Master Data'!$A$2:$F$46,5,0)</f>
        <v>67</v>
      </c>
      <c r="K440" s="8">
        <f>VLOOKUP('Input Data'!$B440,'Master Data'!$A$2:$F$46,6,0)</f>
        <v>83.08</v>
      </c>
      <c r="L440" s="8">
        <f>'Input Data'!$C440*'Input Data'!$J440</f>
        <v>402</v>
      </c>
      <c r="M440" s="8">
        <f>'Input Data'!$C440*'Input Data'!$K440*(1-'Input Data'!$F440)</f>
        <v>498.48</v>
      </c>
      <c r="N440" s="8">
        <v>30</v>
      </c>
      <c r="O440" s="8" t="str">
        <f>TEXT('Input Data'!$A440,"MMM")</f>
        <v>Aug</v>
      </c>
      <c r="P440" s="8" t="str">
        <f>TEXT('Input Data'!$A440,"YYYY")</f>
        <v>2022</v>
      </c>
    </row>
    <row r="441" spans="1:16" ht="14.25" customHeight="1" x14ac:dyDescent="0.3">
      <c r="A441" s="6">
        <v>44803</v>
      </c>
      <c r="B441" s="7" t="s">
        <v>27</v>
      </c>
      <c r="C441" s="8">
        <v>5</v>
      </c>
      <c r="D441" s="8" t="s">
        <v>22</v>
      </c>
      <c r="E441" s="8" t="s">
        <v>20</v>
      </c>
      <c r="F441" s="9">
        <v>0</v>
      </c>
      <c r="G441" s="8" t="str">
        <f>VLOOKUP('Input Data'!$B441,'Master Data'!$A$2:$F$46,2,0)</f>
        <v>Product25</v>
      </c>
      <c r="H441" s="8" t="str">
        <f>VLOOKUP('Input Data'!$B441,'Master Data'!$A$2:$F$46,3,0)</f>
        <v>Category03</v>
      </c>
      <c r="I441" s="8" t="str">
        <f>VLOOKUP('Input Data'!$B441,'Master Data'!$A$2:$F$46,4,0)</f>
        <v>No.</v>
      </c>
      <c r="J441" s="8">
        <f>VLOOKUP('Input Data'!$B441,'Master Data'!$A$2:$F$46,5,0)</f>
        <v>7</v>
      </c>
      <c r="K441" s="8">
        <f>VLOOKUP('Input Data'!$B441,'Master Data'!$A$2:$F$46,6,0)</f>
        <v>8.33</v>
      </c>
      <c r="L441" s="8">
        <f>'Input Data'!$C441*'Input Data'!$J441</f>
        <v>35</v>
      </c>
      <c r="M441" s="8">
        <f>'Input Data'!$C441*'Input Data'!$K441*(1-'Input Data'!$F441)</f>
        <v>41.65</v>
      </c>
      <c r="N441" s="8">
        <v>30</v>
      </c>
      <c r="O441" s="8" t="str">
        <f>TEXT('Input Data'!$A441,"MMM")</f>
        <v>Aug</v>
      </c>
      <c r="P441" s="8" t="str">
        <f>TEXT('Input Data'!$A441,"YYYY")</f>
        <v>2022</v>
      </c>
    </row>
    <row r="442" spans="1:16" ht="14.25" customHeight="1" x14ac:dyDescent="0.3">
      <c r="A442" s="6">
        <v>44804</v>
      </c>
      <c r="B442" s="7" t="s">
        <v>47</v>
      </c>
      <c r="C442" s="8">
        <v>13</v>
      </c>
      <c r="D442" s="8" t="s">
        <v>22</v>
      </c>
      <c r="E442" s="8" t="s">
        <v>20</v>
      </c>
      <c r="F442" s="9">
        <v>0</v>
      </c>
      <c r="G442" s="8" t="str">
        <f>VLOOKUP('Input Data'!$B442,'Master Data'!$A$2:$F$46,2,0)</f>
        <v>Product15</v>
      </c>
      <c r="H442" s="8" t="str">
        <f>VLOOKUP('Input Data'!$B442,'Master Data'!$A$2:$F$46,3,0)</f>
        <v>Category02</v>
      </c>
      <c r="I442" s="8" t="str">
        <f>VLOOKUP('Input Data'!$B442,'Master Data'!$A$2:$F$46,4,0)</f>
        <v>No.</v>
      </c>
      <c r="J442" s="8">
        <f>VLOOKUP('Input Data'!$B442,'Master Data'!$A$2:$F$46,5,0)</f>
        <v>12</v>
      </c>
      <c r="K442" s="8">
        <f>VLOOKUP('Input Data'!$B442,'Master Data'!$A$2:$F$46,6,0)</f>
        <v>15.719999999999999</v>
      </c>
      <c r="L442" s="8">
        <f>'Input Data'!$C442*'Input Data'!$J442</f>
        <v>156</v>
      </c>
      <c r="M442" s="8">
        <f>'Input Data'!$C442*'Input Data'!$K442*(1-'Input Data'!$F442)</f>
        <v>204.35999999999999</v>
      </c>
      <c r="N442" s="8">
        <v>31</v>
      </c>
      <c r="O442" s="8" t="str">
        <f>TEXT('Input Data'!$A442,"MMM")</f>
        <v>Aug</v>
      </c>
      <c r="P442" s="8" t="str">
        <f>TEXT('Input Data'!$A442,"YYYY")</f>
        <v>2022</v>
      </c>
    </row>
    <row r="443" spans="1:16" ht="14.25" customHeight="1" x14ac:dyDescent="0.3">
      <c r="A443" s="6">
        <v>44808</v>
      </c>
      <c r="B443" s="7" t="s">
        <v>49</v>
      </c>
      <c r="C443" s="8">
        <v>1</v>
      </c>
      <c r="D443" s="8" t="s">
        <v>22</v>
      </c>
      <c r="E443" s="8" t="s">
        <v>20</v>
      </c>
      <c r="F443" s="9">
        <v>0</v>
      </c>
      <c r="G443" s="8" t="str">
        <f>VLOOKUP('Input Data'!$B443,'Master Data'!$A$2:$F$46,2,0)</f>
        <v>Product02</v>
      </c>
      <c r="H443" s="8" t="str">
        <f>VLOOKUP('Input Data'!$B443,'Master Data'!$A$2:$F$46,3,0)</f>
        <v>Category01</v>
      </c>
      <c r="I443" s="8" t="str">
        <f>VLOOKUP('Input Data'!$B443,'Master Data'!$A$2:$F$46,4,0)</f>
        <v>Kg</v>
      </c>
      <c r="J443" s="8">
        <f>VLOOKUP('Input Data'!$B443,'Master Data'!$A$2:$F$46,5,0)</f>
        <v>105</v>
      </c>
      <c r="K443" s="8">
        <f>VLOOKUP('Input Data'!$B443,'Master Data'!$A$2:$F$46,6,0)</f>
        <v>142.80000000000001</v>
      </c>
      <c r="L443" s="8">
        <f>'Input Data'!$C443*'Input Data'!$J443</f>
        <v>105</v>
      </c>
      <c r="M443" s="8">
        <f>'Input Data'!$C443*'Input Data'!$K443*(1-'Input Data'!$F443)</f>
        <v>142.80000000000001</v>
      </c>
      <c r="N443" s="8">
        <v>4</v>
      </c>
      <c r="O443" s="8" t="str">
        <f>TEXT('Input Data'!$A443,"MMM")</f>
        <v>Sep</v>
      </c>
      <c r="P443" s="8" t="str">
        <f>TEXT('Input Data'!$A443,"YYYY")</f>
        <v>2022</v>
      </c>
    </row>
    <row r="444" spans="1:16" ht="14.25" customHeight="1" x14ac:dyDescent="0.3">
      <c r="A444" s="6">
        <v>44810</v>
      </c>
      <c r="B444" s="7" t="s">
        <v>44</v>
      </c>
      <c r="C444" s="8">
        <v>12</v>
      </c>
      <c r="D444" s="8" t="s">
        <v>17</v>
      </c>
      <c r="E444" s="8" t="s">
        <v>18</v>
      </c>
      <c r="F444" s="9">
        <v>0</v>
      </c>
      <c r="G444" s="8" t="str">
        <f>VLOOKUP('Input Data'!$B444,'Master Data'!$A$2:$F$46,2,0)</f>
        <v>Product05</v>
      </c>
      <c r="H444" s="8" t="str">
        <f>VLOOKUP('Input Data'!$B444,'Master Data'!$A$2:$F$46,3,0)</f>
        <v>Category01</v>
      </c>
      <c r="I444" s="8" t="str">
        <f>VLOOKUP('Input Data'!$B444,'Master Data'!$A$2:$F$46,4,0)</f>
        <v>Ft</v>
      </c>
      <c r="J444" s="8">
        <f>VLOOKUP('Input Data'!$B444,'Master Data'!$A$2:$F$46,5,0)</f>
        <v>133</v>
      </c>
      <c r="K444" s="8">
        <f>VLOOKUP('Input Data'!$B444,'Master Data'!$A$2:$F$46,6,0)</f>
        <v>155.61000000000001</v>
      </c>
      <c r="L444" s="8">
        <f>'Input Data'!$C444*'Input Data'!$J444</f>
        <v>1596</v>
      </c>
      <c r="M444" s="8">
        <f>'Input Data'!$C444*'Input Data'!$K444*(1-'Input Data'!$F444)</f>
        <v>1867.3200000000002</v>
      </c>
      <c r="N444" s="8">
        <v>6</v>
      </c>
      <c r="O444" s="8" t="str">
        <f>TEXT('Input Data'!$A444,"MMM")</f>
        <v>Sep</v>
      </c>
      <c r="P444" s="8" t="str">
        <f>TEXT('Input Data'!$A444,"YYYY")</f>
        <v>2022</v>
      </c>
    </row>
    <row r="445" spans="1:16" ht="14.25" customHeight="1" x14ac:dyDescent="0.3">
      <c r="A445" s="6">
        <v>44813</v>
      </c>
      <c r="B445" s="7" t="s">
        <v>61</v>
      </c>
      <c r="C445" s="8">
        <v>9</v>
      </c>
      <c r="D445" s="8" t="s">
        <v>22</v>
      </c>
      <c r="E445" s="8" t="s">
        <v>18</v>
      </c>
      <c r="F445" s="9">
        <v>0</v>
      </c>
      <c r="G445" s="8" t="str">
        <f>VLOOKUP('Input Data'!$B445,'Master Data'!$A$2:$F$46,2,0)</f>
        <v>Product41</v>
      </c>
      <c r="H445" s="8" t="str">
        <f>VLOOKUP('Input Data'!$B445,'Master Data'!$A$2:$F$46,3,0)</f>
        <v>Category05</v>
      </c>
      <c r="I445" s="8" t="str">
        <f>VLOOKUP('Input Data'!$B445,'Master Data'!$A$2:$F$46,4,0)</f>
        <v>Ft</v>
      </c>
      <c r="J445" s="8">
        <f>VLOOKUP('Input Data'!$B445,'Master Data'!$A$2:$F$46,5,0)</f>
        <v>138</v>
      </c>
      <c r="K445" s="8">
        <f>VLOOKUP('Input Data'!$B445,'Master Data'!$A$2:$F$46,6,0)</f>
        <v>173.88</v>
      </c>
      <c r="L445" s="8">
        <f>'Input Data'!$C445*'Input Data'!$J445</f>
        <v>1242</v>
      </c>
      <c r="M445" s="8">
        <f>'Input Data'!$C445*'Input Data'!$K445*(1-'Input Data'!$F445)</f>
        <v>1564.92</v>
      </c>
      <c r="N445" s="8">
        <v>9</v>
      </c>
      <c r="O445" s="8" t="str">
        <f>TEXT('Input Data'!$A445,"MMM")</f>
        <v>Sep</v>
      </c>
      <c r="P445" s="8" t="str">
        <f>TEXT('Input Data'!$A445,"YYYY")</f>
        <v>2022</v>
      </c>
    </row>
    <row r="446" spans="1:16" ht="14.25" customHeight="1" x14ac:dyDescent="0.3">
      <c r="A446" s="6">
        <v>44813</v>
      </c>
      <c r="B446" s="7" t="s">
        <v>26</v>
      </c>
      <c r="C446" s="8">
        <v>3</v>
      </c>
      <c r="D446" s="8" t="s">
        <v>22</v>
      </c>
      <c r="E446" s="8" t="s">
        <v>18</v>
      </c>
      <c r="F446" s="9">
        <v>0</v>
      </c>
      <c r="G446" s="8" t="str">
        <f>VLOOKUP('Input Data'!$B446,'Master Data'!$A$2:$F$46,2,0)</f>
        <v>Product03</v>
      </c>
      <c r="H446" s="8" t="str">
        <f>VLOOKUP('Input Data'!$B446,'Master Data'!$A$2:$F$46,3,0)</f>
        <v>Category01</v>
      </c>
      <c r="I446" s="8" t="str">
        <f>VLOOKUP('Input Data'!$B446,'Master Data'!$A$2:$F$46,4,0)</f>
        <v>Kg</v>
      </c>
      <c r="J446" s="8">
        <f>VLOOKUP('Input Data'!$B446,'Master Data'!$A$2:$F$46,5,0)</f>
        <v>71</v>
      </c>
      <c r="K446" s="8">
        <f>VLOOKUP('Input Data'!$B446,'Master Data'!$A$2:$F$46,6,0)</f>
        <v>80.94</v>
      </c>
      <c r="L446" s="8">
        <f>'Input Data'!$C446*'Input Data'!$J446</f>
        <v>213</v>
      </c>
      <c r="M446" s="8">
        <f>'Input Data'!$C446*'Input Data'!$K446*(1-'Input Data'!$F446)</f>
        <v>242.82</v>
      </c>
      <c r="N446" s="8">
        <v>9</v>
      </c>
      <c r="O446" s="8" t="str">
        <f>TEXT('Input Data'!$A446,"MMM")</f>
        <v>Sep</v>
      </c>
      <c r="P446" s="8" t="str">
        <f>TEXT('Input Data'!$A446,"YYYY")</f>
        <v>2022</v>
      </c>
    </row>
    <row r="447" spans="1:16" ht="14.25" customHeight="1" x14ac:dyDescent="0.3">
      <c r="A447" s="6">
        <v>44814</v>
      </c>
      <c r="B447" s="7" t="s">
        <v>24</v>
      </c>
      <c r="C447" s="8">
        <v>15</v>
      </c>
      <c r="D447" s="8" t="s">
        <v>18</v>
      </c>
      <c r="E447" s="8" t="s">
        <v>20</v>
      </c>
      <c r="F447" s="9">
        <v>0</v>
      </c>
      <c r="G447" s="8" t="str">
        <f>VLOOKUP('Input Data'!$B447,'Master Data'!$A$2:$F$46,2,0)</f>
        <v>Product35</v>
      </c>
      <c r="H447" s="8" t="str">
        <f>VLOOKUP('Input Data'!$B447,'Master Data'!$A$2:$F$46,3,0)</f>
        <v>Category04</v>
      </c>
      <c r="I447" s="8" t="str">
        <f>VLOOKUP('Input Data'!$B447,'Master Data'!$A$2:$F$46,4,0)</f>
        <v>No.</v>
      </c>
      <c r="J447" s="8">
        <f>VLOOKUP('Input Data'!$B447,'Master Data'!$A$2:$F$46,5,0)</f>
        <v>5</v>
      </c>
      <c r="K447" s="8">
        <f>VLOOKUP('Input Data'!$B447,'Master Data'!$A$2:$F$46,6,0)</f>
        <v>6.7</v>
      </c>
      <c r="L447" s="8">
        <f>'Input Data'!$C447*'Input Data'!$J447</f>
        <v>75</v>
      </c>
      <c r="M447" s="8">
        <f>'Input Data'!$C447*'Input Data'!$K447*(1-'Input Data'!$F447)</f>
        <v>100.5</v>
      </c>
      <c r="N447" s="8">
        <v>10</v>
      </c>
      <c r="O447" s="8" t="str">
        <f>TEXT('Input Data'!$A447,"MMM")</f>
        <v>Sep</v>
      </c>
      <c r="P447" s="8" t="str">
        <f>TEXT('Input Data'!$A447,"YYYY")</f>
        <v>2022</v>
      </c>
    </row>
    <row r="448" spans="1:16" ht="14.25" customHeight="1" x14ac:dyDescent="0.3">
      <c r="A448" s="6">
        <v>44814</v>
      </c>
      <c r="B448" s="7" t="s">
        <v>19</v>
      </c>
      <c r="C448" s="8">
        <v>4</v>
      </c>
      <c r="D448" s="8" t="s">
        <v>22</v>
      </c>
      <c r="E448" s="8" t="s">
        <v>20</v>
      </c>
      <c r="F448" s="9">
        <v>0</v>
      </c>
      <c r="G448" s="8" t="str">
        <f>VLOOKUP('Input Data'!$B448,'Master Data'!$A$2:$F$46,2,0)</f>
        <v>Product38</v>
      </c>
      <c r="H448" s="8" t="str">
        <f>VLOOKUP('Input Data'!$B448,'Master Data'!$A$2:$F$46,3,0)</f>
        <v>Category05</v>
      </c>
      <c r="I448" s="8" t="str">
        <f>VLOOKUP('Input Data'!$B448,'Master Data'!$A$2:$F$46,4,0)</f>
        <v>Kg</v>
      </c>
      <c r="J448" s="8">
        <f>VLOOKUP('Input Data'!$B448,'Master Data'!$A$2:$F$46,5,0)</f>
        <v>72</v>
      </c>
      <c r="K448" s="8">
        <f>VLOOKUP('Input Data'!$B448,'Master Data'!$A$2:$F$46,6,0)</f>
        <v>79.92</v>
      </c>
      <c r="L448" s="8">
        <f>'Input Data'!$C448*'Input Data'!$J448</f>
        <v>288</v>
      </c>
      <c r="M448" s="8">
        <f>'Input Data'!$C448*'Input Data'!$K448*(1-'Input Data'!$F448)</f>
        <v>319.68</v>
      </c>
      <c r="N448" s="8">
        <v>10</v>
      </c>
      <c r="O448" s="8" t="str">
        <f>TEXT('Input Data'!$A448,"MMM")</f>
        <v>Sep</v>
      </c>
      <c r="P448" s="8" t="str">
        <f>TEXT('Input Data'!$A448,"YYYY")</f>
        <v>2022</v>
      </c>
    </row>
    <row r="449" spans="1:16" ht="14.25" customHeight="1" x14ac:dyDescent="0.3">
      <c r="A449" s="6">
        <v>44818</v>
      </c>
      <c r="B449" s="7" t="s">
        <v>39</v>
      </c>
      <c r="C449" s="8">
        <v>3</v>
      </c>
      <c r="D449" s="8" t="s">
        <v>22</v>
      </c>
      <c r="E449" s="8" t="s">
        <v>20</v>
      </c>
      <c r="F449" s="9">
        <v>0</v>
      </c>
      <c r="G449" s="8" t="str">
        <f>VLOOKUP('Input Data'!$B449,'Master Data'!$A$2:$F$46,2,0)</f>
        <v>Product29</v>
      </c>
      <c r="H449" s="8" t="str">
        <f>VLOOKUP('Input Data'!$B449,'Master Data'!$A$2:$F$46,3,0)</f>
        <v>Category04</v>
      </c>
      <c r="I449" s="8" t="str">
        <f>VLOOKUP('Input Data'!$B449,'Master Data'!$A$2:$F$46,4,0)</f>
        <v>Lt</v>
      </c>
      <c r="J449" s="8">
        <f>VLOOKUP('Input Data'!$B449,'Master Data'!$A$2:$F$46,5,0)</f>
        <v>47</v>
      </c>
      <c r="K449" s="8">
        <f>VLOOKUP('Input Data'!$B449,'Master Data'!$A$2:$F$46,6,0)</f>
        <v>53.11</v>
      </c>
      <c r="L449" s="8">
        <f>'Input Data'!$C449*'Input Data'!$J449</f>
        <v>141</v>
      </c>
      <c r="M449" s="8">
        <f>'Input Data'!$C449*'Input Data'!$K449*(1-'Input Data'!$F449)</f>
        <v>159.32999999999998</v>
      </c>
      <c r="N449" s="8">
        <v>14</v>
      </c>
      <c r="O449" s="8" t="str">
        <f>TEXT('Input Data'!$A449,"MMM")</f>
        <v>Sep</v>
      </c>
      <c r="P449" s="8" t="str">
        <f>TEXT('Input Data'!$A449,"YYYY")</f>
        <v>2022</v>
      </c>
    </row>
    <row r="450" spans="1:16" ht="14.25" customHeight="1" x14ac:dyDescent="0.3">
      <c r="A450" s="6">
        <v>44819</v>
      </c>
      <c r="B450" s="7" t="s">
        <v>28</v>
      </c>
      <c r="C450" s="8">
        <v>15</v>
      </c>
      <c r="D450" s="8" t="s">
        <v>18</v>
      </c>
      <c r="E450" s="8" t="s">
        <v>18</v>
      </c>
      <c r="F450" s="9">
        <v>0</v>
      </c>
      <c r="G450" s="8" t="str">
        <f>VLOOKUP('Input Data'!$B450,'Master Data'!$A$2:$F$46,2,0)</f>
        <v>Product37</v>
      </c>
      <c r="H450" s="8" t="str">
        <f>VLOOKUP('Input Data'!$B450,'Master Data'!$A$2:$F$46,3,0)</f>
        <v>Category05</v>
      </c>
      <c r="I450" s="8" t="str">
        <f>VLOOKUP('Input Data'!$B450,'Master Data'!$A$2:$F$46,4,0)</f>
        <v>Kg</v>
      </c>
      <c r="J450" s="8">
        <f>VLOOKUP('Input Data'!$B450,'Master Data'!$A$2:$F$46,5,0)</f>
        <v>67</v>
      </c>
      <c r="K450" s="8">
        <f>VLOOKUP('Input Data'!$B450,'Master Data'!$A$2:$F$46,6,0)</f>
        <v>85.76</v>
      </c>
      <c r="L450" s="8">
        <f>'Input Data'!$C450*'Input Data'!$J450</f>
        <v>1005</v>
      </c>
      <c r="M450" s="8">
        <f>'Input Data'!$C450*'Input Data'!$K450*(1-'Input Data'!$F450)</f>
        <v>1286.4000000000001</v>
      </c>
      <c r="N450" s="8">
        <v>15</v>
      </c>
      <c r="O450" s="8" t="str">
        <f>TEXT('Input Data'!$A450,"MMM")</f>
        <v>Sep</v>
      </c>
      <c r="P450" s="8" t="str">
        <f>TEXT('Input Data'!$A450,"YYYY")</f>
        <v>2022</v>
      </c>
    </row>
    <row r="451" spans="1:16" ht="14.25" customHeight="1" x14ac:dyDescent="0.3">
      <c r="A451" s="6">
        <v>44822</v>
      </c>
      <c r="B451" s="7" t="s">
        <v>62</v>
      </c>
      <c r="C451" s="8">
        <v>14</v>
      </c>
      <c r="D451" s="8" t="s">
        <v>18</v>
      </c>
      <c r="E451" s="8" t="s">
        <v>20</v>
      </c>
      <c r="F451" s="9">
        <v>0</v>
      </c>
      <c r="G451" s="8" t="str">
        <f>VLOOKUP('Input Data'!$B451,'Master Data'!$A$2:$F$46,2,0)</f>
        <v>Product26</v>
      </c>
      <c r="H451" s="8" t="str">
        <f>VLOOKUP('Input Data'!$B451,'Master Data'!$A$2:$F$46,3,0)</f>
        <v>Category04</v>
      </c>
      <c r="I451" s="8" t="str">
        <f>VLOOKUP('Input Data'!$B451,'Master Data'!$A$2:$F$46,4,0)</f>
        <v>No.</v>
      </c>
      <c r="J451" s="8">
        <f>VLOOKUP('Input Data'!$B451,'Master Data'!$A$2:$F$46,5,0)</f>
        <v>18</v>
      </c>
      <c r="K451" s="8">
        <f>VLOOKUP('Input Data'!$B451,'Master Data'!$A$2:$F$46,6,0)</f>
        <v>24.66</v>
      </c>
      <c r="L451" s="8">
        <f>'Input Data'!$C451*'Input Data'!$J451</f>
        <v>252</v>
      </c>
      <c r="M451" s="8">
        <f>'Input Data'!$C451*'Input Data'!$K451*(1-'Input Data'!$F451)</f>
        <v>345.24</v>
      </c>
      <c r="N451" s="8">
        <v>18</v>
      </c>
      <c r="O451" s="8" t="str">
        <f>TEXT('Input Data'!$A451,"MMM")</f>
        <v>Sep</v>
      </c>
      <c r="P451" s="8" t="str">
        <f>TEXT('Input Data'!$A451,"YYYY")</f>
        <v>2022</v>
      </c>
    </row>
    <row r="452" spans="1:16" ht="14.25" customHeight="1" x14ac:dyDescent="0.3">
      <c r="A452" s="6">
        <v>44823</v>
      </c>
      <c r="B452" s="7" t="s">
        <v>58</v>
      </c>
      <c r="C452" s="8">
        <v>8</v>
      </c>
      <c r="D452" s="8" t="s">
        <v>17</v>
      </c>
      <c r="E452" s="8" t="s">
        <v>20</v>
      </c>
      <c r="F452" s="9">
        <v>0</v>
      </c>
      <c r="G452" s="8" t="str">
        <f>VLOOKUP('Input Data'!$B452,'Master Data'!$A$2:$F$46,2,0)</f>
        <v>Product33</v>
      </c>
      <c r="H452" s="8" t="str">
        <f>VLOOKUP('Input Data'!$B452,'Master Data'!$A$2:$F$46,3,0)</f>
        <v>Category04</v>
      </c>
      <c r="I452" s="8" t="str">
        <f>VLOOKUP('Input Data'!$B452,'Master Data'!$A$2:$F$46,4,0)</f>
        <v>Kg</v>
      </c>
      <c r="J452" s="8">
        <f>VLOOKUP('Input Data'!$B452,'Master Data'!$A$2:$F$46,5,0)</f>
        <v>95</v>
      </c>
      <c r="K452" s="8">
        <f>VLOOKUP('Input Data'!$B452,'Master Data'!$A$2:$F$46,6,0)</f>
        <v>119.7</v>
      </c>
      <c r="L452" s="8">
        <f>'Input Data'!$C452*'Input Data'!$J452</f>
        <v>760</v>
      </c>
      <c r="M452" s="8">
        <f>'Input Data'!$C452*'Input Data'!$K452*(1-'Input Data'!$F452)</f>
        <v>957.6</v>
      </c>
      <c r="N452" s="8">
        <v>19</v>
      </c>
      <c r="O452" s="8" t="str">
        <f>TEXT('Input Data'!$A452,"MMM")</f>
        <v>Sep</v>
      </c>
      <c r="P452" s="8" t="str">
        <f>TEXT('Input Data'!$A452,"YYYY")</f>
        <v>2022</v>
      </c>
    </row>
    <row r="453" spans="1:16" ht="14.25" customHeight="1" x14ac:dyDescent="0.3">
      <c r="A453" s="6">
        <v>44824</v>
      </c>
      <c r="B453" s="7" t="s">
        <v>58</v>
      </c>
      <c r="C453" s="8">
        <v>6</v>
      </c>
      <c r="D453" s="8" t="s">
        <v>22</v>
      </c>
      <c r="E453" s="8" t="s">
        <v>18</v>
      </c>
      <c r="F453" s="9">
        <v>0</v>
      </c>
      <c r="G453" s="8" t="str">
        <f>VLOOKUP('Input Data'!$B453,'Master Data'!$A$2:$F$46,2,0)</f>
        <v>Product33</v>
      </c>
      <c r="H453" s="8" t="str">
        <f>VLOOKUP('Input Data'!$B453,'Master Data'!$A$2:$F$46,3,0)</f>
        <v>Category04</v>
      </c>
      <c r="I453" s="8" t="str">
        <f>VLOOKUP('Input Data'!$B453,'Master Data'!$A$2:$F$46,4,0)</f>
        <v>Kg</v>
      </c>
      <c r="J453" s="8">
        <f>VLOOKUP('Input Data'!$B453,'Master Data'!$A$2:$F$46,5,0)</f>
        <v>95</v>
      </c>
      <c r="K453" s="8">
        <f>VLOOKUP('Input Data'!$B453,'Master Data'!$A$2:$F$46,6,0)</f>
        <v>119.7</v>
      </c>
      <c r="L453" s="8">
        <f>'Input Data'!$C453*'Input Data'!$J453</f>
        <v>570</v>
      </c>
      <c r="M453" s="8">
        <f>'Input Data'!$C453*'Input Data'!$K453*(1-'Input Data'!$F453)</f>
        <v>718.2</v>
      </c>
      <c r="N453" s="8">
        <v>20</v>
      </c>
      <c r="O453" s="8" t="str">
        <f>TEXT('Input Data'!$A453,"MMM")</f>
        <v>Sep</v>
      </c>
      <c r="P453" s="8" t="str">
        <f>TEXT('Input Data'!$A453,"YYYY")</f>
        <v>2022</v>
      </c>
    </row>
    <row r="454" spans="1:16" ht="14.25" customHeight="1" x14ac:dyDescent="0.3">
      <c r="A454" s="6">
        <v>44824</v>
      </c>
      <c r="B454" s="7" t="s">
        <v>36</v>
      </c>
      <c r="C454" s="8">
        <v>10</v>
      </c>
      <c r="D454" s="8" t="s">
        <v>22</v>
      </c>
      <c r="E454" s="8" t="s">
        <v>18</v>
      </c>
      <c r="F454" s="9">
        <v>0</v>
      </c>
      <c r="G454" s="8" t="str">
        <f>VLOOKUP('Input Data'!$B454,'Master Data'!$A$2:$F$46,2,0)</f>
        <v>Product01</v>
      </c>
      <c r="H454" s="8" t="str">
        <f>VLOOKUP('Input Data'!$B454,'Master Data'!$A$2:$F$46,3,0)</f>
        <v>Category01</v>
      </c>
      <c r="I454" s="8" t="str">
        <f>VLOOKUP('Input Data'!$B454,'Master Data'!$A$2:$F$46,4,0)</f>
        <v>Kg</v>
      </c>
      <c r="J454" s="8">
        <f>VLOOKUP('Input Data'!$B454,'Master Data'!$A$2:$F$46,5,0)</f>
        <v>98</v>
      </c>
      <c r="K454" s="8">
        <f>VLOOKUP('Input Data'!$B454,'Master Data'!$A$2:$F$46,6,0)</f>
        <v>103.88</v>
      </c>
      <c r="L454" s="8">
        <f>'Input Data'!$C454*'Input Data'!$J454</f>
        <v>980</v>
      </c>
      <c r="M454" s="8">
        <f>'Input Data'!$C454*'Input Data'!$K454*(1-'Input Data'!$F454)</f>
        <v>1038.8</v>
      </c>
      <c r="N454" s="8">
        <v>20</v>
      </c>
      <c r="O454" s="8" t="str">
        <f>TEXT('Input Data'!$A454,"MMM")</f>
        <v>Sep</v>
      </c>
      <c r="P454" s="8" t="str">
        <f>TEXT('Input Data'!$A454,"YYYY")</f>
        <v>2022</v>
      </c>
    </row>
    <row r="455" spans="1:16" ht="14.25" customHeight="1" x14ac:dyDescent="0.3">
      <c r="A455" s="6">
        <v>44825</v>
      </c>
      <c r="B455" s="7" t="s">
        <v>50</v>
      </c>
      <c r="C455" s="8">
        <v>14</v>
      </c>
      <c r="D455" s="8" t="s">
        <v>18</v>
      </c>
      <c r="E455" s="8" t="s">
        <v>18</v>
      </c>
      <c r="F455" s="9">
        <v>0</v>
      </c>
      <c r="G455" s="8" t="str">
        <f>VLOOKUP('Input Data'!$B455,'Master Data'!$A$2:$F$46,2,0)</f>
        <v>Product18</v>
      </c>
      <c r="H455" s="8" t="str">
        <f>VLOOKUP('Input Data'!$B455,'Master Data'!$A$2:$F$46,3,0)</f>
        <v>Category02</v>
      </c>
      <c r="I455" s="8" t="str">
        <f>VLOOKUP('Input Data'!$B455,'Master Data'!$A$2:$F$46,4,0)</f>
        <v>No.</v>
      </c>
      <c r="J455" s="8">
        <f>VLOOKUP('Input Data'!$B455,'Master Data'!$A$2:$F$46,5,0)</f>
        <v>37</v>
      </c>
      <c r="K455" s="8">
        <f>VLOOKUP('Input Data'!$B455,'Master Data'!$A$2:$F$46,6,0)</f>
        <v>49.21</v>
      </c>
      <c r="L455" s="8">
        <f>'Input Data'!$C455*'Input Data'!$J455</f>
        <v>518</v>
      </c>
      <c r="M455" s="8">
        <f>'Input Data'!$C455*'Input Data'!$K455*(1-'Input Data'!$F455)</f>
        <v>688.94</v>
      </c>
      <c r="N455" s="8">
        <v>21</v>
      </c>
      <c r="O455" s="8" t="str">
        <f>TEXT('Input Data'!$A455,"MMM")</f>
        <v>Sep</v>
      </c>
      <c r="P455" s="8" t="str">
        <f>TEXT('Input Data'!$A455,"YYYY")</f>
        <v>2022</v>
      </c>
    </row>
    <row r="456" spans="1:16" ht="14.25" customHeight="1" x14ac:dyDescent="0.3">
      <c r="A456" s="6">
        <v>44825</v>
      </c>
      <c r="B456" s="7" t="s">
        <v>62</v>
      </c>
      <c r="C456" s="8">
        <v>5</v>
      </c>
      <c r="D456" s="8" t="s">
        <v>22</v>
      </c>
      <c r="E456" s="8" t="s">
        <v>20</v>
      </c>
      <c r="F456" s="9">
        <v>0</v>
      </c>
      <c r="G456" s="8" t="str">
        <f>VLOOKUP('Input Data'!$B456,'Master Data'!$A$2:$F$46,2,0)</f>
        <v>Product26</v>
      </c>
      <c r="H456" s="8" t="str">
        <f>VLOOKUP('Input Data'!$B456,'Master Data'!$A$2:$F$46,3,0)</f>
        <v>Category04</v>
      </c>
      <c r="I456" s="8" t="str">
        <f>VLOOKUP('Input Data'!$B456,'Master Data'!$A$2:$F$46,4,0)</f>
        <v>No.</v>
      </c>
      <c r="J456" s="8">
        <f>VLOOKUP('Input Data'!$B456,'Master Data'!$A$2:$F$46,5,0)</f>
        <v>18</v>
      </c>
      <c r="K456" s="8">
        <f>VLOOKUP('Input Data'!$B456,'Master Data'!$A$2:$F$46,6,0)</f>
        <v>24.66</v>
      </c>
      <c r="L456" s="8">
        <f>'Input Data'!$C456*'Input Data'!$J456</f>
        <v>90</v>
      </c>
      <c r="M456" s="8">
        <f>'Input Data'!$C456*'Input Data'!$K456*(1-'Input Data'!$F456)</f>
        <v>123.3</v>
      </c>
      <c r="N456" s="8">
        <v>21</v>
      </c>
      <c r="O456" s="8" t="str">
        <f>TEXT('Input Data'!$A456,"MMM")</f>
        <v>Sep</v>
      </c>
      <c r="P456" s="8" t="str">
        <f>TEXT('Input Data'!$A456,"YYYY")</f>
        <v>2022</v>
      </c>
    </row>
    <row r="457" spans="1:16" ht="14.25" customHeight="1" x14ac:dyDescent="0.3">
      <c r="A457" s="6">
        <v>44826</v>
      </c>
      <c r="B457" s="7" t="s">
        <v>43</v>
      </c>
      <c r="C457" s="8">
        <v>12</v>
      </c>
      <c r="D457" s="8" t="s">
        <v>18</v>
      </c>
      <c r="E457" s="8" t="s">
        <v>18</v>
      </c>
      <c r="F457" s="9">
        <v>0</v>
      </c>
      <c r="G457" s="8" t="str">
        <f>VLOOKUP('Input Data'!$B457,'Master Data'!$A$2:$F$46,2,0)</f>
        <v>Product43</v>
      </c>
      <c r="H457" s="8" t="str">
        <f>VLOOKUP('Input Data'!$B457,'Master Data'!$A$2:$F$46,3,0)</f>
        <v>Category05</v>
      </c>
      <c r="I457" s="8" t="str">
        <f>VLOOKUP('Input Data'!$B457,'Master Data'!$A$2:$F$46,4,0)</f>
        <v>Kg</v>
      </c>
      <c r="J457" s="8">
        <f>VLOOKUP('Input Data'!$B457,'Master Data'!$A$2:$F$46,5,0)</f>
        <v>67</v>
      </c>
      <c r="K457" s="8">
        <f>VLOOKUP('Input Data'!$B457,'Master Data'!$A$2:$F$46,6,0)</f>
        <v>83.08</v>
      </c>
      <c r="L457" s="8">
        <f>'Input Data'!$C457*'Input Data'!$J457</f>
        <v>804</v>
      </c>
      <c r="M457" s="8">
        <f>'Input Data'!$C457*'Input Data'!$K457*(1-'Input Data'!$F457)</f>
        <v>996.96</v>
      </c>
      <c r="N457" s="8">
        <v>22</v>
      </c>
      <c r="O457" s="8" t="str">
        <f>TEXT('Input Data'!$A457,"MMM")</f>
        <v>Sep</v>
      </c>
      <c r="P457" s="8" t="str">
        <f>TEXT('Input Data'!$A457,"YYYY")</f>
        <v>2022</v>
      </c>
    </row>
    <row r="458" spans="1:16" ht="14.25" customHeight="1" x14ac:dyDescent="0.3">
      <c r="A458" s="6">
        <v>44827</v>
      </c>
      <c r="B458" s="7" t="s">
        <v>55</v>
      </c>
      <c r="C458" s="8">
        <v>12</v>
      </c>
      <c r="D458" s="8" t="s">
        <v>22</v>
      </c>
      <c r="E458" s="8" t="s">
        <v>18</v>
      </c>
      <c r="F458" s="9">
        <v>0</v>
      </c>
      <c r="G458" s="8" t="str">
        <f>VLOOKUP('Input Data'!$B458,'Master Data'!$A$2:$F$46,2,0)</f>
        <v>Product12</v>
      </c>
      <c r="H458" s="8" t="str">
        <f>VLOOKUP('Input Data'!$B458,'Master Data'!$A$2:$F$46,3,0)</f>
        <v>Category02</v>
      </c>
      <c r="I458" s="8" t="str">
        <f>VLOOKUP('Input Data'!$B458,'Master Data'!$A$2:$F$46,4,0)</f>
        <v>Kg</v>
      </c>
      <c r="J458" s="8">
        <f>VLOOKUP('Input Data'!$B458,'Master Data'!$A$2:$F$46,5,0)</f>
        <v>73</v>
      </c>
      <c r="K458" s="8">
        <f>VLOOKUP('Input Data'!$B458,'Master Data'!$A$2:$F$46,6,0)</f>
        <v>94.17</v>
      </c>
      <c r="L458" s="8">
        <f>'Input Data'!$C458*'Input Data'!$J458</f>
        <v>876</v>
      </c>
      <c r="M458" s="8">
        <f>'Input Data'!$C458*'Input Data'!$K458*(1-'Input Data'!$F458)</f>
        <v>1130.04</v>
      </c>
      <c r="N458" s="8">
        <v>23</v>
      </c>
      <c r="O458" s="8" t="str">
        <f>TEXT('Input Data'!$A458,"MMM")</f>
        <v>Sep</v>
      </c>
      <c r="P458" s="8" t="str">
        <f>TEXT('Input Data'!$A458,"YYYY")</f>
        <v>2022</v>
      </c>
    </row>
    <row r="459" spans="1:16" ht="14.25" customHeight="1" x14ac:dyDescent="0.3">
      <c r="A459" s="6">
        <v>44828</v>
      </c>
      <c r="B459" s="7" t="s">
        <v>38</v>
      </c>
      <c r="C459" s="8">
        <v>14</v>
      </c>
      <c r="D459" s="8" t="s">
        <v>22</v>
      </c>
      <c r="E459" s="8" t="s">
        <v>18</v>
      </c>
      <c r="F459" s="9">
        <v>0</v>
      </c>
      <c r="G459" s="8" t="str">
        <f>VLOOKUP('Input Data'!$B459,'Master Data'!$A$2:$F$46,2,0)</f>
        <v>Product32</v>
      </c>
      <c r="H459" s="8" t="str">
        <f>VLOOKUP('Input Data'!$B459,'Master Data'!$A$2:$F$46,3,0)</f>
        <v>Category04</v>
      </c>
      <c r="I459" s="8" t="str">
        <f>VLOOKUP('Input Data'!$B459,'Master Data'!$A$2:$F$46,4,0)</f>
        <v>Kg</v>
      </c>
      <c r="J459" s="8">
        <f>VLOOKUP('Input Data'!$B459,'Master Data'!$A$2:$F$46,5,0)</f>
        <v>89</v>
      </c>
      <c r="K459" s="8">
        <f>VLOOKUP('Input Data'!$B459,'Master Data'!$A$2:$F$46,6,0)</f>
        <v>117.48</v>
      </c>
      <c r="L459" s="8">
        <f>'Input Data'!$C459*'Input Data'!$J459</f>
        <v>1246</v>
      </c>
      <c r="M459" s="8">
        <f>'Input Data'!$C459*'Input Data'!$K459*(1-'Input Data'!$F459)</f>
        <v>1644.72</v>
      </c>
      <c r="N459" s="8">
        <v>24</v>
      </c>
      <c r="O459" s="8" t="str">
        <f>TEXT('Input Data'!$A459,"MMM")</f>
        <v>Sep</v>
      </c>
      <c r="P459" s="8" t="str">
        <f>TEXT('Input Data'!$A459,"YYYY")</f>
        <v>2022</v>
      </c>
    </row>
    <row r="460" spans="1:16" ht="14.25" customHeight="1" x14ac:dyDescent="0.3">
      <c r="A460" s="6">
        <v>44828</v>
      </c>
      <c r="B460" s="7" t="s">
        <v>38</v>
      </c>
      <c r="C460" s="8">
        <v>8</v>
      </c>
      <c r="D460" s="8" t="s">
        <v>22</v>
      </c>
      <c r="E460" s="8" t="s">
        <v>20</v>
      </c>
      <c r="F460" s="9">
        <v>0</v>
      </c>
      <c r="G460" s="8" t="str">
        <f>VLOOKUP('Input Data'!$B460,'Master Data'!$A$2:$F$46,2,0)</f>
        <v>Product32</v>
      </c>
      <c r="H460" s="8" t="str">
        <f>VLOOKUP('Input Data'!$B460,'Master Data'!$A$2:$F$46,3,0)</f>
        <v>Category04</v>
      </c>
      <c r="I460" s="8" t="str">
        <f>VLOOKUP('Input Data'!$B460,'Master Data'!$A$2:$F$46,4,0)</f>
        <v>Kg</v>
      </c>
      <c r="J460" s="8">
        <f>VLOOKUP('Input Data'!$B460,'Master Data'!$A$2:$F$46,5,0)</f>
        <v>89</v>
      </c>
      <c r="K460" s="8">
        <f>VLOOKUP('Input Data'!$B460,'Master Data'!$A$2:$F$46,6,0)</f>
        <v>117.48</v>
      </c>
      <c r="L460" s="8">
        <f>'Input Data'!$C460*'Input Data'!$J460</f>
        <v>712</v>
      </c>
      <c r="M460" s="8">
        <f>'Input Data'!$C460*'Input Data'!$K460*(1-'Input Data'!$F460)</f>
        <v>939.84</v>
      </c>
      <c r="N460" s="8">
        <v>24</v>
      </c>
      <c r="O460" s="8" t="str">
        <f>TEXT('Input Data'!$A460,"MMM")</f>
        <v>Sep</v>
      </c>
      <c r="P460" s="8" t="str">
        <f>TEXT('Input Data'!$A460,"YYYY")</f>
        <v>2022</v>
      </c>
    </row>
    <row r="461" spans="1:16" ht="14.25" customHeight="1" x14ac:dyDescent="0.3">
      <c r="A461" s="6">
        <v>44831</v>
      </c>
      <c r="B461" s="7" t="s">
        <v>63</v>
      </c>
      <c r="C461" s="8">
        <v>4</v>
      </c>
      <c r="D461" s="8" t="s">
        <v>22</v>
      </c>
      <c r="E461" s="8" t="s">
        <v>20</v>
      </c>
      <c r="F461" s="9">
        <v>0</v>
      </c>
      <c r="G461" s="8" t="str">
        <f>VLOOKUP('Input Data'!$B461,'Master Data'!$A$2:$F$46,2,0)</f>
        <v>Product36</v>
      </c>
      <c r="H461" s="8" t="str">
        <f>VLOOKUP('Input Data'!$B461,'Master Data'!$A$2:$F$46,3,0)</f>
        <v>Category04</v>
      </c>
      <c r="I461" s="8" t="str">
        <f>VLOOKUP('Input Data'!$B461,'Master Data'!$A$2:$F$46,4,0)</f>
        <v>Kg</v>
      </c>
      <c r="J461" s="8">
        <f>VLOOKUP('Input Data'!$B461,'Master Data'!$A$2:$F$46,5,0)</f>
        <v>90</v>
      </c>
      <c r="K461" s="8">
        <f>VLOOKUP('Input Data'!$B461,'Master Data'!$A$2:$F$46,6,0)</f>
        <v>96.3</v>
      </c>
      <c r="L461" s="8">
        <f>'Input Data'!$C461*'Input Data'!$J461</f>
        <v>360</v>
      </c>
      <c r="M461" s="8">
        <f>'Input Data'!$C461*'Input Data'!$K461*(1-'Input Data'!$F461)</f>
        <v>385.2</v>
      </c>
      <c r="N461" s="8">
        <v>27</v>
      </c>
      <c r="O461" s="8" t="str">
        <f>TEXT('Input Data'!$A461,"MMM")</f>
        <v>Sep</v>
      </c>
      <c r="P461" s="8" t="str">
        <f>TEXT('Input Data'!$A461,"YYYY")</f>
        <v>2022</v>
      </c>
    </row>
    <row r="462" spans="1:16" ht="14.25" customHeight="1" x14ac:dyDescent="0.3">
      <c r="A462" s="6">
        <v>44831</v>
      </c>
      <c r="B462" s="7" t="s">
        <v>31</v>
      </c>
      <c r="C462" s="8">
        <v>9</v>
      </c>
      <c r="D462" s="8" t="s">
        <v>22</v>
      </c>
      <c r="E462" s="8" t="s">
        <v>20</v>
      </c>
      <c r="F462" s="9">
        <v>0</v>
      </c>
      <c r="G462" s="8" t="str">
        <f>VLOOKUP('Input Data'!$B462,'Master Data'!$A$2:$F$46,2,0)</f>
        <v>Product44</v>
      </c>
      <c r="H462" s="8" t="str">
        <f>VLOOKUP('Input Data'!$B462,'Master Data'!$A$2:$F$46,3,0)</f>
        <v>Category05</v>
      </c>
      <c r="I462" s="8" t="str">
        <f>VLOOKUP('Input Data'!$B462,'Master Data'!$A$2:$F$46,4,0)</f>
        <v>Kg</v>
      </c>
      <c r="J462" s="8">
        <f>VLOOKUP('Input Data'!$B462,'Master Data'!$A$2:$F$46,5,0)</f>
        <v>76</v>
      </c>
      <c r="K462" s="8">
        <f>VLOOKUP('Input Data'!$B462,'Master Data'!$A$2:$F$46,6,0)</f>
        <v>82.08</v>
      </c>
      <c r="L462" s="8">
        <f>'Input Data'!$C462*'Input Data'!$J462</f>
        <v>684</v>
      </c>
      <c r="M462" s="8">
        <f>'Input Data'!$C462*'Input Data'!$K462*(1-'Input Data'!$F462)</f>
        <v>738.72</v>
      </c>
      <c r="N462" s="8">
        <v>27</v>
      </c>
      <c r="O462" s="8" t="str">
        <f>TEXT('Input Data'!$A462,"MMM")</f>
        <v>Sep</v>
      </c>
      <c r="P462" s="8" t="str">
        <f>TEXT('Input Data'!$A462,"YYYY")</f>
        <v>2022</v>
      </c>
    </row>
    <row r="463" spans="1:16" ht="14.25" customHeight="1" x14ac:dyDescent="0.3">
      <c r="A463" s="6">
        <v>44831</v>
      </c>
      <c r="B463" s="7" t="s">
        <v>19</v>
      </c>
      <c r="C463" s="8">
        <v>3</v>
      </c>
      <c r="D463" s="8" t="s">
        <v>17</v>
      </c>
      <c r="E463" s="8" t="s">
        <v>20</v>
      </c>
      <c r="F463" s="9">
        <v>0</v>
      </c>
      <c r="G463" s="8" t="str">
        <f>VLOOKUP('Input Data'!$B463,'Master Data'!$A$2:$F$46,2,0)</f>
        <v>Product38</v>
      </c>
      <c r="H463" s="8" t="str">
        <f>VLOOKUP('Input Data'!$B463,'Master Data'!$A$2:$F$46,3,0)</f>
        <v>Category05</v>
      </c>
      <c r="I463" s="8" t="str">
        <f>VLOOKUP('Input Data'!$B463,'Master Data'!$A$2:$F$46,4,0)</f>
        <v>Kg</v>
      </c>
      <c r="J463" s="8">
        <f>VLOOKUP('Input Data'!$B463,'Master Data'!$A$2:$F$46,5,0)</f>
        <v>72</v>
      </c>
      <c r="K463" s="8">
        <f>VLOOKUP('Input Data'!$B463,'Master Data'!$A$2:$F$46,6,0)</f>
        <v>79.92</v>
      </c>
      <c r="L463" s="8">
        <f>'Input Data'!$C463*'Input Data'!$J463</f>
        <v>216</v>
      </c>
      <c r="M463" s="8">
        <f>'Input Data'!$C463*'Input Data'!$K463*(1-'Input Data'!$F463)</f>
        <v>239.76</v>
      </c>
      <c r="N463" s="8">
        <v>27</v>
      </c>
      <c r="O463" s="8" t="str">
        <f>TEXT('Input Data'!$A463,"MMM")</f>
        <v>Sep</v>
      </c>
      <c r="P463" s="8" t="str">
        <f>TEXT('Input Data'!$A463,"YYYY")</f>
        <v>2022</v>
      </c>
    </row>
    <row r="464" spans="1:16" ht="14.25" customHeight="1" x14ac:dyDescent="0.3">
      <c r="A464" s="6">
        <v>44833</v>
      </c>
      <c r="B464" s="7" t="s">
        <v>33</v>
      </c>
      <c r="C464" s="8">
        <v>13</v>
      </c>
      <c r="D464" s="8" t="s">
        <v>22</v>
      </c>
      <c r="E464" s="8" t="s">
        <v>18</v>
      </c>
      <c r="F464" s="9">
        <v>0</v>
      </c>
      <c r="G464" s="8" t="str">
        <f>VLOOKUP('Input Data'!$B464,'Master Data'!$A$2:$F$46,2,0)</f>
        <v>Product34</v>
      </c>
      <c r="H464" s="8" t="str">
        <f>VLOOKUP('Input Data'!$B464,'Master Data'!$A$2:$F$46,3,0)</f>
        <v>Category04</v>
      </c>
      <c r="I464" s="8" t="str">
        <f>VLOOKUP('Input Data'!$B464,'Master Data'!$A$2:$F$46,4,0)</f>
        <v>Lt</v>
      </c>
      <c r="J464" s="8">
        <f>VLOOKUP('Input Data'!$B464,'Master Data'!$A$2:$F$46,5,0)</f>
        <v>55</v>
      </c>
      <c r="K464" s="8">
        <f>VLOOKUP('Input Data'!$B464,'Master Data'!$A$2:$F$46,6,0)</f>
        <v>58.3</v>
      </c>
      <c r="L464" s="8">
        <f>'Input Data'!$C464*'Input Data'!$J464</f>
        <v>715</v>
      </c>
      <c r="M464" s="8">
        <f>'Input Data'!$C464*'Input Data'!$K464*(1-'Input Data'!$F464)</f>
        <v>757.9</v>
      </c>
      <c r="N464" s="8">
        <v>29</v>
      </c>
      <c r="O464" s="8" t="str">
        <f>TEXT('Input Data'!$A464,"MMM")</f>
        <v>Sep</v>
      </c>
      <c r="P464" s="8" t="str">
        <f>TEXT('Input Data'!$A464,"YYYY")</f>
        <v>2022</v>
      </c>
    </row>
    <row r="465" spans="1:16" ht="14.25" customHeight="1" x14ac:dyDescent="0.3">
      <c r="A465" s="6">
        <v>44837</v>
      </c>
      <c r="B465" s="7" t="s">
        <v>51</v>
      </c>
      <c r="C465" s="8">
        <v>5</v>
      </c>
      <c r="D465" s="8" t="s">
        <v>22</v>
      </c>
      <c r="E465" s="8" t="s">
        <v>20</v>
      </c>
      <c r="F465" s="9">
        <v>0</v>
      </c>
      <c r="G465" s="8" t="str">
        <f>VLOOKUP('Input Data'!$B465,'Master Data'!$A$2:$F$46,2,0)</f>
        <v>Product11</v>
      </c>
      <c r="H465" s="8" t="str">
        <f>VLOOKUP('Input Data'!$B465,'Master Data'!$A$2:$F$46,3,0)</f>
        <v>Category02</v>
      </c>
      <c r="I465" s="8" t="str">
        <f>VLOOKUP('Input Data'!$B465,'Master Data'!$A$2:$F$46,4,0)</f>
        <v>Lt</v>
      </c>
      <c r="J465" s="8">
        <f>VLOOKUP('Input Data'!$B465,'Master Data'!$A$2:$F$46,5,0)</f>
        <v>44</v>
      </c>
      <c r="K465" s="8">
        <f>VLOOKUP('Input Data'!$B465,'Master Data'!$A$2:$F$46,6,0)</f>
        <v>48.4</v>
      </c>
      <c r="L465" s="8">
        <f>'Input Data'!$C465*'Input Data'!$J465</f>
        <v>220</v>
      </c>
      <c r="M465" s="8">
        <f>'Input Data'!$C465*'Input Data'!$K465*(1-'Input Data'!$F465)</f>
        <v>242</v>
      </c>
      <c r="N465" s="8">
        <v>3</v>
      </c>
      <c r="O465" s="8" t="str">
        <f>TEXT('Input Data'!$A465,"MMM")</f>
        <v>Oct</v>
      </c>
      <c r="P465" s="8" t="str">
        <f>TEXT('Input Data'!$A465,"YYYY")</f>
        <v>2022</v>
      </c>
    </row>
    <row r="466" spans="1:16" ht="14.25" customHeight="1" x14ac:dyDescent="0.3">
      <c r="A466" s="6">
        <v>44838</v>
      </c>
      <c r="B466" s="7" t="s">
        <v>56</v>
      </c>
      <c r="C466" s="8">
        <v>15</v>
      </c>
      <c r="D466" s="8" t="s">
        <v>22</v>
      </c>
      <c r="E466" s="8" t="s">
        <v>18</v>
      </c>
      <c r="F466" s="9">
        <v>0</v>
      </c>
      <c r="G466" s="8" t="str">
        <f>VLOOKUP('Input Data'!$B466,'Master Data'!$A$2:$F$46,2,0)</f>
        <v>Product07</v>
      </c>
      <c r="H466" s="8" t="str">
        <f>VLOOKUP('Input Data'!$B466,'Master Data'!$A$2:$F$46,3,0)</f>
        <v>Category01</v>
      </c>
      <c r="I466" s="8" t="str">
        <f>VLOOKUP('Input Data'!$B466,'Master Data'!$A$2:$F$46,4,0)</f>
        <v>Lt</v>
      </c>
      <c r="J466" s="8">
        <f>VLOOKUP('Input Data'!$B466,'Master Data'!$A$2:$F$46,5,0)</f>
        <v>43</v>
      </c>
      <c r="K466" s="8">
        <f>VLOOKUP('Input Data'!$B466,'Master Data'!$A$2:$F$46,6,0)</f>
        <v>47.730000000000004</v>
      </c>
      <c r="L466" s="8">
        <f>'Input Data'!$C466*'Input Data'!$J466</f>
        <v>645</v>
      </c>
      <c r="M466" s="8">
        <f>'Input Data'!$C466*'Input Data'!$K466*(1-'Input Data'!$F466)</f>
        <v>715.95</v>
      </c>
      <c r="N466" s="8">
        <v>4</v>
      </c>
      <c r="O466" s="8" t="str">
        <f>TEXT('Input Data'!$A466,"MMM")</f>
        <v>Oct</v>
      </c>
      <c r="P466" s="8" t="str">
        <f>TEXT('Input Data'!$A466,"YYYY")</f>
        <v>2022</v>
      </c>
    </row>
    <row r="467" spans="1:16" ht="14.25" customHeight="1" x14ac:dyDescent="0.3">
      <c r="A467" s="6">
        <v>44840</v>
      </c>
      <c r="B467" s="7" t="s">
        <v>24</v>
      </c>
      <c r="C467" s="8">
        <v>1</v>
      </c>
      <c r="D467" s="8" t="s">
        <v>22</v>
      </c>
      <c r="E467" s="8" t="s">
        <v>18</v>
      </c>
      <c r="F467" s="9">
        <v>0</v>
      </c>
      <c r="G467" s="8" t="str">
        <f>VLOOKUP('Input Data'!$B467,'Master Data'!$A$2:$F$46,2,0)</f>
        <v>Product35</v>
      </c>
      <c r="H467" s="8" t="str">
        <f>VLOOKUP('Input Data'!$B467,'Master Data'!$A$2:$F$46,3,0)</f>
        <v>Category04</v>
      </c>
      <c r="I467" s="8" t="str">
        <f>VLOOKUP('Input Data'!$B467,'Master Data'!$A$2:$F$46,4,0)</f>
        <v>No.</v>
      </c>
      <c r="J467" s="8">
        <f>VLOOKUP('Input Data'!$B467,'Master Data'!$A$2:$F$46,5,0)</f>
        <v>5</v>
      </c>
      <c r="K467" s="8">
        <f>VLOOKUP('Input Data'!$B467,'Master Data'!$A$2:$F$46,6,0)</f>
        <v>6.7</v>
      </c>
      <c r="L467" s="8">
        <f>'Input Data'!$C467*'Input Data'!$J467</f>
        <v>5</v>
      </c>
      <c r="M467" s="8">
        <f>'Input Data'!$C467*'Input Data'!$K467*(1-'Input Data'!$F467)</f>
        <v>6.7</v>
      </c>
      <c r="N467" s="8">
        <v>6</v>
      </c>
      <c r="O467" s="8" t="str">
        <f>TEXT('Input Data'!$A467,"MMM")</f>
        <v>Oct</v>
      </c>
      <c r="P467" s="8" t="str">
        <f>TEXT('Input Data'!$A467,"YYYY")</f>
        <v>2022</v>
      </c>
    </row>
    <row r="468" spans="1:16" ht="14.25" customHeight="1" x14ac:dyDescent="0.3">
      <c r="A468" s="6">
        <v>44843</v>
      </c>
      <c r="B468" s="7" t="s">
        <v>19</v>
      </c>
      <c r="C468" s="8">
        <v>14</v>
      </c>
      <c r="D468" s="8" t="s">
        <v>18</v>
      </c>
      <c r="E468" s="8" t="s">
        <v>18</v>
      </c>
      <c r="F468" s="9">
        <v>0</v>
      </c>
      <c r="G468" s="8" t="str">
        <f>VLOOKUP('Input Data'!$B468,'Master Data'!$A$2:$F$46,2,0)</f>
        <v>Product38</v>
      </c>
      <c r="H468" s="8" t="str">
        <f>VLOOKUP('Input Data'!$B468,'Master Data'!$A$2:$F$46,3,0)</f>
        <v>Category05</v>
      </c>
      <c r="I468" s="8" t="str">
        <f>VLOOKUP('Input Data'!$B468,'Master Data'!$A$2:$F$46,4,0)</f>
        <v>Kg</v>
      </c>
      <c r="J468" s="8">
        <f>VLOOKUP('Input Data'!$B468,'Master Data'!$A$2:$F$46,5,0)</f>
        <v>72</v>
      </c>
      <c r="K468" s="8">
        <f>VLOOKUP('Input Data'!$B468,'Master Data'!$A$2:$F$46,6,0)</f>
        <v>79.92</v>
      </c>
      <c r="L468" s="8">
        <f>'Input Data'!$C468*'Input Data'!$J468</f>
        <v>1008</v>
      </c>
      <c r="M468" s="8">
        <f>'Input Data'!$C468*'Input Data'!$K468*(1-'Input Data'!$F468)</f>
        <v>1118.8800000000001</v>
      </c>
      <c r="N468" s="8">
        <v>9</v>
      </c>
      <c r="O468" s="8" t="str">
        <f>TEXT('Input Data'!$A468,"MMM")</f>
        <v>Oct</v>
      </c>
      <c r="P468" s="8" t="str">
        <f>TEXT('Input Data'!$A468,"YYYY")</f>
        <v>2022</v>
      </c>
    </row>
    <row r="469" spans="1:16" ht="14.25" customHeight="1" x14ac:dyDescent="0.3">
      <c r="A469" s="6">
        <v>44844</v>
      </c>
      <c r="B469" s="7" t="s">
        <v>60</v>
      </c>
      <c r="C469" s="8">
        <v>9</v>
      </c>
      <c r="D469" s="8" t="s">
        <v>22</v>
      </c>
      <c r="E469" s="8" t="s">
        <v>18</v>
      </c>
      <c r="F469" s="9">
        <v>0</v>
      </c>
      <c r="G469" s="8" t="str">
        <f>VLOOKUP('Input Data'!$B469,'Master Data'!$A$2:$F$46,2,0)</f>
        <v>Product19</v>
      </c>
      <c r="H469" s="8" t="str">
        <f>VLOOKUP('Input Data'!$B469,'Master Data'!$A$2:$F$46,3,0)</f>
        <v>Category02</v>
      </c>
      <c r="I469" s="8" t="str">
        <f>VLOOKUP('Input Data'!$B469,'Master Data'!$A$2:$F$46,4,0)</f>
        <v>Ft</v>
      </c>
      <c r="J469" s="8">
        <f>VLOOKUP('Input Data'!$B469,'Master Data'!$A$2:$F$46,5,0)</f>
        <v>150</v>
      </c>
      <c r="K469" s="8">
        <f>VLOOKUP('Input Data'!$B469,'Master Data'!$A$2:$F$46,6,0)</f>
        <v>210</v>
      </c>
      <c r="L469" s="8">
        <f>'Input Data'!$C469*'Input Data'!$J469</f>
        <v>1350</v>
      </c>
      <c r="M469" s="8">
        <f>'Input Data'!$C469*'Input Data'!$K469*(1-'Input Data'!$F469)</f>
        <v>1890</v>
      </c>
      <c r="N469" s="8">
        <v>10</v>
      </c>
      <c r="O469" s="8" t="str">
        <f>TEXT('Input Data'!$A469,"MMM")</f>
        <v>Oct</v>
      </c>
      <c r="P469" s="8" t="str">
        <f>TEXT('Input Data'!$A469,"YYYY")</f>
        <v>2022</v>
      </c>
    </row>
    <row r="470" spans="1:16" ht="14.25" customHeight="1" x14ac:dyDescent="0.3">
      <c r="A470" s="6">
        <v>44844</v>
      </c>
      <c r="B470" s="7" t="s">
        <v>31</v>
      </c>
      <c r="C470" s="8">
        <v>12</v>
      </c>
      <c r="D470" s="8" t="s">
        <v>18</v>
      </c>
      <c r="E470" s="8" t="s">
        <v>18</v>
      </c>
      <c r="F470" s="9">
        <v>0</v>
      </c>
      <c r="G470" s="8" t="str">
        <f>VLOOKUP('Input Data'!$B470,'Master Data'!$A$2:$F$46,2,0)</f>
        <v>Product44</v>
      </c>
      <c r="H470" s="8" t="str">
        <f>VLOOKUP('Input Data'!$B470,'Master Data'!$A$2:$F$46,3,0)</f>
        <v>Category05</v>
      </c>
      <c r="I470" s="8" t="str">
        <f>VLOOKUP('Input Data'!$B470,'Master Data'!$A$2:$F$46,4,0)</f>
        <v>Kg</v>
      </c>
      <c r="J470" s="8">
        <f>VLOOKUP('Input Data'!$B470,'Master Data'!$A$2:$F$46,5,0)</f>
        <v>76</v>
      </c>
      <c r="K470" s="8">
        <f>VLOOKUP('Input Data'!$B470,'Master Data'!$A$2:$F$46,6,0)</f>
        <v>82.08</v>
      </c>
      <c r="L470" s="8">
        <f>'Input Data'!$C470*'Input Data'!$J470</f>
        <v>912</v>
      </c>
      <c r="M470" s="8">
        <f>'Input Data'!$C470*'Input Data'!$K470*(1-'Input Data'!$F470)</f>
        <v>984.96</v>
      </c>
      <c r="N470" s="8">
        <v>10</v>
      </c>
      <c r="O470" s="8" t="str">
        <f>TEXT('Input Data'!$A470,"MMM")</f>
        <v>Oct</v>
      </c>
      <c r="P470" s="8" t="str">
        <f>TEXT('Input Data'!$A470,"YYYY")</f>
        <v>2022</v>
      </c>
    </row>
    <row r="471" spans="1:16" ht="14.25" customHeight="1" x14ac:dyDescent="0.3">
      <c r="A471" s="6">
        <v>44845</v>
      </c>
      <c r="B471" s="7" t="s">
        <v>45</v>
      </c>
      <c r="C471" s="8">
        <v>10</v>
      </c>
      <c r="D471" s="8" t="s">
        <v>22</v>
      </c>
      <c r="E471" s="8" t="s">
        <v>18</v>
      </c>
      <c r="F471" s="9">
        <v>0</v>
      </c>
      <c r="G471" s="8" t="str">
        <f>VLOOKUP('Input Data'!$B471,'Master Data'!$A$2:$F$46,2,0)</f>
        <v>Product08</v>
      </c>
      <c r="H471" s="8" t="str">
        <f>VLOOKUP('Input Data'!$B471,'Master Data'!$A$2:$F$46,3,0)</f>
        <v>Category01</v>
      </c>
      <c r="I471" s="8" t="str">
        <f>VLOOKUP('Input Data'!$B471,'Master Data'!$A$2:$F$46,4,0)</f>
        <v>Kg</v>
      </c>
      <c r="J471" s="8">
        <f>VLOOKUP('Input Data'!$B471,'Master Data'!$A$2:$F$46,5,0)</f>
        <v>83</v>
      </c>
      <c r="K471" s="8">
        <f>VLOOKUP('Input Data'!$B471,'Master Data'!$A$2:$F$46,6,0)</f>
        <v>94.62</v>
      </c>
      <c r="L471" s="8">
        <f>'Input Data'!$C471*'Input Data'!$J471</f>
        <v>830</v>
      </c>
      <c r="M471" s="8">
        <f>'Input Data'!$C471*'Input Data'!$K471*(1-'Input Data'!$F471)</f>
        <v>946.2</v>
      </c>
      <c r="N471" s="8">
        <v>11</v>
      </c>
      <c r="O471" s="8" t="str">
        <f>TEXT('Input Data'!$A471,"MMM")</f>
        <v>Oct</v>
      </c>
      <c r="P471" s="8" t="str">
        <f>TEXT('Input Data'!$A471,"YYYY")</f>
        <v>2022</v>
      </c>
    </row>
    <row r="472" spans="1:16" ht="14.25" customHeight="1" x14ac:dyDescent="0.3">
      <c r="A472" s="6">
        <v>44847</v>
      </c>
      <c r="B472" s="7" t="s">
        <v>49</v>
      </c>
      <c r="C472" s="8">
        <v>15</v>
      </c>
      <c r="D472" s="8" t="s">
        <v>18</v>
      </c>
      <c r="E472" s="8" t="s">
        <v>18</v>
      </c>
      <c r="F472" s="9">
        <v>0</v>
      </c>
      <c r="G472" s="8" t="str">
        <f>VLOOKUP('Input Data'!$B472,'Master Data'!$A$2:$F$46,2,0)</f>
        <v>Product02</v>
      </c>
      <c r="H472" s="8" t="str">
        <f>VLOOKUP('Input Data'!$B472,'Master Data'!$A$2:$F$46,3,0)</f>
        <v>Category01</v>
      </c>
      <c r="I472" s="8" t="str">
        <f>VLOOKUP('Input Data'!$B472,'Master Data'!$A$2:$F$46,4,0)</f>
        <v>Kg</v>
      </c>
      <c r="J472" s="8">
        <f>VLOOKUP('Input Data'!$B472,'Master Data'!$A$2:$F$46,5,0)</f>
        <v>105</v>
      </c>
      <c r="K472" s="8">
        <f>VLOOKUP('Input Data'!$B472,'Master Data'!$A$2:$F$46,6,0)</f>
        <v>142.80000000000001</v>
      </c>
      <c r="L472" s="8">
        <f>'Input Data'!$C472*'Input Data'!$J472</f>
        <v>1575</v>
      </c>
      <c r="M472" s="8">
        <f>'Input Data'!$C472*'Input Data'!$K472*(1-'Input Data'!$F472)</f>
        <v>2142</v>
      </c>
      <c r="N472" s="8">
        <v>13</v>
      </c>
      <c r="O472" s="8" t="str">
        <f>TEXT('Input Data'!$A472,"MMM")</f>
        <v>Oct</v>
      </c>
      <c r="P472" s="8" t="str">
        <f>TEXT('Input Data'!$A472,"YYYY")</f>
        <v>2022</v>
      </c>
    </row>
    <row r="473" spans="1:16" ht="14.25" customHeight="1" x14ac:dyDescent="0.3">
      <c r="A473" s="6">
        <v>44848</v>
      </c>
      <c r="B473" s="7" t="s">
        <v>31</v>
      </c>
      <c r="C473" s="8">
        <v>15</v>
      </c>
      <c r="D473" s="8" t="s">
        <v>17</v>
      </c>
      <c r="E473" s="8" t="s">
        <v>18</v>
      </c>
      <c r="F473" s="9">
        <v>0</v>
      </c>
      <c r="G473" s="8" t="str">
        <f>VLOOKUP('Input Data'!$B473,'Master Data'!$A$2:$F$46,2,0)</f>
        <v>Product44</v>
      </c>
      <c r="H473" s="8" t="str">
        <f>VLOOKUP('Input Data'!$B473,'Master Data'!$A$2:$F$46,3,0)</f>
        <v>Category05</v>
      </c>
      <c r="I473" s="8" t="str">
        <f>VLOOKUP('Input Data'!$B473,'Master Data'!$A$2:$F$46,4,0)</f>
        <v>Kg</v>
      </c>
      <c r="J473" s="8">
        <f>VLOOKUP('Input Data'!$B473,'Master Data'!$A$2:$F$46,5,0)</f>
        <v>76</v>
      </c>
      <c r="K473" s="8">
        <f>VLOOKUP('Input Data'!$B473,'Master Data'!$A$2:$F$46,6,0)</f>
        <v>82.08</v>
      </c>
      <c r="L473" s="8">
        <f>'Input Data'!$C473*'Input Data'!$J473</f>
        <v>1140</v>
      </c>
      <c r="M473" s="8">
        <f>'Input Data'!$C473*'Input Data'!$K473*(1-'Input Data'!$F473)</f>
        <v>1231.2</v>
      </c>
      <c r="N473" s="8">
        <v>14</v>
      </c>
      <c r="O473" s="8" t="str">
        <f>TEXT('Input Data'!$A473,"MMM")</f>
        <v>Oct</v>
      </c>
      <c r="P473" s="8" t="str">
        <f>TEXT('Input Data'!$A473,"YYYY")</f>
        <v>2022</v>
      </c>
    </row>
    <row r="474" spans="1:16" ht="14.25" customHeight="1" x14ac:dyDescent="0.3">
      <c r="A474" s="6">
        <v>44849</v>
      </c>
      <c r="B474" s="7" t="s">
        <v>47</v>
      </c>
      <c r="C474" s="8">
        <v>10</v>
      </c>
      <c r="D474" s="8" t="s">
        <v>22</v>
      </c>
      <c r="E474" s="8" t="s">
        <v>20</v>
      </c>
      <c r="F474" s="9">
        <v>0</v>
      </c>
      <c r="G474" s="8" t="str">
        <f>VLOOKUP('Input Data'!$B474,'Master Data'!$A$2:$F$46,2,0)</f>
        <v>Product15</v>
      </c>
      <c r="H474" s="8" t="str">
        <f>VLOOKUP('Input Data'!$B474,'Master Data'!$A$2:$F$46,3,0)</f>
        <v>Category02</v>
      </c>
      <c r="I474" s="8" t="str">
        <f>VLOOKUP('Input Data'!$B474,'Master Data'!$A$2:$F$46,4,0)</f>
        <v>No.</v>
      </c>
      <c r="J474" s="8">
        <f>VLOOKUP('Input Data'!$B474,'Master Data'!$A$2:$F$46,5,0)</f>
        <v>12</v>
      </c>
      <c r="K474" s="8">
        <f>VLOOKUP('Input Data'!$B474,'Master Data'!$A$2:$F$46,6,0)</f>
        <v>15.719999999999999</v>
      </c>
      <c r="L474" s="8">
        <f>'Input Data'!$C474*'Input Data'!$J474</f>
        <v>120</v>
      </c>
      <c r="M474" s="8">
        <f>'Input Data'!$C474*'Input Data'!$K474*(1-'Input Data'!$F474)</f>
        <v>157.19999999999999</v>
      </c>
      <c r="N474" s="8">
        <v>15</v>
      </c>
      <c r="O474" s="8" t="str">
        <f>TEXT('Input Data'!$A474,"MMM")</f>
        <v>Oct</v>
      </c>
      <c r="P474" s="8" t="str">
        <f>TEXT('Input Data'!$A474,"YYYY")</f>
        <v>2022</v>
      </c>
    </row>
    <row r="475" spans="1:16" ht="14.25" customHeight="1" x14ac:dyDescent="0.3">
      <c r="A475" s="6">
        <v>44850</v>
      </c>
      <c r="B475" s="7" t="s">
        <v>63</v>
      </c>
      <c r="C475" s="8">
        <v>3</v>
      </c>
      <c r="D475" s="8" t="s">
        <v>18</v>
      </c>
      <c r="E475" s="8" t="s">
        <v>18</v>
      </c>
      <c r="F475" s="9">
        <v>0</v>
      </c>
      <c r="G475" s="8" t="str">
        <f>VLOOKUP('Input Data'!$B475,'Master Data'!$A$2:$F$46,2,0)</f>
        <v>Product36</v>
      </c>
      <c r="H475" s="8" t="str">
        <f>VLOOKUP('Input Data'!$B475,'Master Data'!$A$2:$F$46,3,0)</f>
        <v>Category04</v>
      </c>
      <c r="I475" s="8" t="str">
        <f>VLOOKUP('Input Data'!$B475,'Master Data'!$A$2:$F$46,4,0)</f>
        <v>Kg</v>
      </c>
      <c r="J475" s="8">
        <f>VLOOKUP('Input Data'!$B475,'Master Data'!$A$2:$F$46,5,0)</f>
        <v>90</v>
      </c>
      <c r="K475" s="8">
        <f>VLOOKUP('Input Data'!$B475,'Master Data'!$A$2:$F$46,6,0)</f>
        <v>96.3</v>
      </c>
      <c r="L475" s="8">
        <f>'Input Data'!$C475*'Input Data'!$J475</f>
        <v>270</v>
      </c>
      <c r="M475" s="8">
        <f>'Input Data'!$C475*'Input Data'!$K475*(1-'Input Data'!$F475)</f>
        <v>288.89999999999998</v>
      </c>
      <c r="N475" s="8">
        <v>16</v>
      </c>
      <c r="O475" s="8" t="str">
        <f>TEXT('Input Data'!$A475,"MMM")</f>
        <v>Oct</v>
      </c>
      <c r="P475" s="8" t="str">
        <f>TEXT('Input Data'!$A475,"YYYY")</f>
        <v>2022</v>
      </c>
    </row>
    <row r="476" spans="1:16" ht="14.25" customHeight="1" x14ac:dyDescent="0.3">
      <c r="A476" s="6">
        <v>44857</v>
      </c>
      <c r="B476" s="7" t="s">
        <v>16</v>
      </c>
      <c r="C476" s="8">
        <v>14</v>
      </c>
      <c r="D476" s="8" t="s">
        <v>18</v>
      </c>
      <c r="E476" s="8" t="s">
        <v>20</v>
      </c>
      <c r="F476" s="9">
        <v>0</v>
      </c>
      <c r="G476" s="8" t="str">
        <f>VLOOKUP('Input Data'!$B476,'Master Data'!$A$2:$F$46,2,0)</f>
        <v>Product24</v>
      </c>
      <c r="H476" s="8" t="str">
        <f>VLOOKUP('Input Data'!$B476,'Master Data'!$A$2:$F$46,3,0)</f>
        <v>Category03</v>
      </c>
      <c r="I476" s="8" t="str">
        <f>VLOOKUP('Input Data'!$B476,'Master Data'!$A$2:$F$46,4,0)</f>
        <v>Ft</v>
      </c>
      <c r="J476" s="8">
        <f>VLOOKUP('Input Data'!$B476,'Master Data'!$A$2:$F$46,5,0)</f>
        <v>144</v>
      </c>
      <c r="K476" s="8">
        <f>VLOOKUP('Input Data'!$B476,'Master Data'!$A$2:$F$46,6,0)</f>
        <v>156.96</v>
      </c>
      <c r="L476" s="8">
        <f>'Input Data'!$C476*'Input Data'!$J476</f>
        <v>2016</v>
      </c>
      <c r="M476" s="8">
        <f>'Input Data'!$C476*'Input Data'!$K476*(1-'Input Data'!$F476)</f>
        <v>2197.44</v>
      </c>
      <c r="N476" s="8">
        <v>23</v>
      </c>
      <c r="O476" s="8" t="str">
        <f>TEXT('Input Data'!$A476,"MMM")</f>
        <v>Oct</v>
      </c>
      <c r="P476" s="8" t="str">
        <f>TEXT('Input Data'!$A476,"YYYY")</f>
        <v>2022</v>
      </c>
    </row>
    <row r="477" spans="1:16" ht="14.25" customHeight="1" x14ac:dyDescent="0.3">
      <c r="A477" s="6">
        <v>44864</v>
      </c>
      <c r="B477" s="7" t="s">
        <v>30</v>
      </c>
      <c r="C477" s="8">
        <v>3</v>
      </c>
      <c r="D477" s="8" t="s">
        <v>22</v>
      </c>
      <c r="E477" s="8" t="s">
        <v>20</v>
      </c>
      <c r="F477" s="9">
        <v>0</v>
      </c>
      <c r="G477" s="8" t="str">
        <f>VLOOKUP('Input Data'!$B477,'Master Data'!$A$2:$F$46,2,0)</f>
        <v>Product42</v>
      </c>
      <c r="H477" s="8" t="str">
        <f>VLOOKUP('Input Data'!$B477,'Master Data'!$A$2:$F$46,3,0)</f>
        <v>Category05</v>
      </c>
      <c r="I477" s="8" t="str">
        <f>VLOOKUP('Input Data'!$B477,'Master Data'!$A$2:$F$46,4,0)</f>
        <v>Ft</v>
      </c>
      <c r="J477" s="8">
        <f>VLOOKUP('Input Data'!$B477,'Master Data'!$A$2:$F$46,5,0)</f>
        <v>120</v>
      </c>
      <c r="K477" s="8">
        <f>VLOOKUP('Input Data'!$B477,'Master Data'!$A$2:$F$46,6,0)</f>
        <v>162</v>
      </c>
      <c r="L477" s="8">
        <f>'Input Data'!$C477*'Input Data'!$J477</f>
        <v>360</v>
      </c>
      <c r="M477" s="8">
        <f>'Input Data'!$C477*'Input Data'!$K477*(1-'Input Data'!$F477)</f>
        <v>486</v>
      </c>
      <c r="N477" s="8">
        <v>30</v>
      </c>
      <c r="O477" s="8" t="str">
        <f>TEXT('Input Data'!$A477,"MMM")</f>
        <v>Oct</v>
      </c>
      <c r="P477" s="8" t="str">
        <f>TEXT('Input Data'!$A477,"YYYY")</f>
        <v>2022</v>
      </c>
    </row>
    <row r="478" spans="1:16" ht="14.25" customHeight="1" x14ac:dyDescent="0.3">
      <c r="A478" s="6">
        <v>44865</v>
      </c>
      <c r="B478" s="7" t="s">
        <v>19</v>
      </c>
      <c r="C478" s="8">
        <v>8</v>
      </c>
      <c r="D478" s="8" t="s">
        <v>22</v>
      </c>
      <c r="E478" s="8" t="s">
        <v>18</v>
      </c>
      <c r="F478" s="9">
        <v>0</v>
      </c>
      <c r="G478" s="8" t="str">
        <f>VLOOKUP('Input Data'!$B478,'Master Data'!$A$2:$F$46,2,0)</f>
        <v>Product38</v>
      </c>
      <c r="H478" s="8" t="str">
        <f>VLOOKUP('Input Data'!$B478,'Master Data'!$A$2:$F$46,3,0)</f>
        <v>Category05</v>
      </c>
      <c r="I478" s="8" t="str">
        <f>VLOOKUP('Input Data'!$B478,'Master Data'!$A$2:$F$46,4,0)</f>
        <v>Kg</v>
      </c>
      <c r="J478" s="8">
        <f>VLOOKUP('Input Data'!$B478,'Master Data'!$A$2:$F$46,5,0)</f>
        <v>72</v>
      </c>
      <c r="K478" s="8">
        <f>VLOOKUP('Input Data'!$B478,'Master Data'!$A$2:$F$46,6,0)</f>
        <v>79.92</v>
      </c>
      <c r="L478" s="8">
        <f>'Input Data'!$C478*'Input Data'!$J478</f>
        <v>576</v>
      </c>
      <c r="M478" s="8">
        <f>'Input Data'!$C478*'Input Data'!$K478*(1-'Input Data'!$F478)</f>
        <v>639.36</v>
      </c>
      <c r="N478" s="8">
        <v>31</v>
      </c>
      <c r="O478" s="8" t="str">
        <f>TEXT('Input Data'!$A478,"MMM")</f>
        <v>Oct</v>
      </c>
      <c r="P478" s="8" t="str">
        <f>TEXT('Input Data'!$A478,"YYYY")</f>
        <v>2022</v>
      </c>
    </row>
    <row r="479" spans="1:16" ht="14.25" customHeight="1" x14ac:dyDescent="0.3">
      <c r="A479" s="6">
        <v>44866</v>
      </c>
      <c r="B479" s="7" t="s">
        <v>55</v>
      </c>
      <c r="C479" s="8">
        <v>15</v>
      </c>
      <c r="D479" s="8" t="s">
        <v>17</v>
      </c>
      <c r="E479" s="8" t="s">
        <v>18</v>
      </c>
      <c r="F479" s="9">
        <v>0</v>
      </c>
      <c r="G479" s="8" t="str">
        <f>VLOOKUP('Input Data'!$B479,'Master Data'!$A$2:$F$46,2,0)</f>
        <v>Product12</v>
      </c>
      <c r="H479" s="8" t="str">
        <f>VLOOKUP('Input Data'!$B479,'Master Data'!$A$2:$F$46,3,0)</f>
        <v>Category02</v>
      </c>
      <c r="I479" s="8" t="str">
        <f>VLOOKUP('Input Data'!$B479,'Master Data'!$A$2:$F$46,4,0)</f>
        <v>Kg</v>
      </c>
      <c r="J479" s="8">
        <f>VLOOKUP('Input Data'!$B479,'Master Data'!$A$2:$F$46,5,0)</f>
        <v>73</v>
      </c>
      <c r="K479" s="8">
        <f>VLOOKUP('Input Data'!$B479,'Master Data'!$A$2:$F$46,6,0)</f>
        <v>94.17</v>
      </c>
      <c r="L479" s="8">
        <f>'Input Data'!$C479*'Input Data'!$J479</f>
        <v>1095</v>
      </c>
      <c r="M479" s="8">
        <f>'Input Data'!$C479*'Input Data'!$K479*(1-'Input Data'!$F479)</f>
        <v>1412.55</v>
      </c>
      <c r="N479" s="8">
        <v>1</v>
      </c>
      <c r="O479" s="8" t="str">
        <f>TEXT('Input Data'!$A479,"MMM")</f>
        <v>Nov</v>
      </c>
      <c r="P479" s="8" t="str">
        <f>TEXT('Input Data'!$A479,"YYYY")</f>
        <v>2022</v>
      </c>
    </row>
    <row r="480" spans="1:16" ht="14.25" customHeight="1" x14ac:dyDescent="0.3">
      <c r="A480" s="6">
        <v>44867</v>
      </c>
      <c r="B480" s="7" t="s">
        <v>47</v>
      </c>
      <c r="C480" s="8">
        <v>15</v>
      </c>
      <c r="D480" s="8" t="s">
        <v>17</v>
      </c>
      <c r="E480" s="8" t="s">
        <v>20</v>
      </c>
      <c r="F480" s="9">
        <v>0</v>
      </c>
      <c r="G480" s="8" t="str">
        <f>VLOOKUP('Input Data'!$B480,'Master Data'!$A$2:$F$46,2,0)</f>
        <v>Product15</v>
      </c>
      <c r="H480" s="8" t="str">
        <f>VLOOKUP('Input Data'!$B480,'Master Data'!$A$2:$F$46,3,0)</f>
        <v>Category02</v>
      </c>
      <c r="I480" s="8" t="str">
        <f>VLOOKUP('Input Data'!$B480,'Master Data'!$A$2:$F$46,4,0)</f>
        <v>No.</v>
      </c>
      <c r="J480" s="8">
        <f>VLOOKUP('Input Data'!$B480,'Master Data'!$A$2:$F$46,5,0)</f>
        <v>12</v>
      </c>
      <c r="K480" s="8">
        <f>VLOOKUP('Input Data'!$B480,'Master Data'!$A$2:$F$46,6,0)</f>
        <v>15.719999999999999</v>
      </c>
      <c r="L480" s="8">
        <f>'Input Data'!$C480*'Input Data'!$J480</f>
        <v>180</v>
      </c>
      <c r="M480" s="8">
        <f>'Input Data'!$C480*'Input Data'!$K480*(1-'Input Data'!$F480)</f>
        <v>235.79999999999998</v>
      </c>
      <c r="N480" s="8">
        <v>2</v>
      </c>
      <c r="O480" s="8" t="str">
        <f>TEXT('Input Data'!$A480,"MMM")</f>
        <v>Nov</v>
      </c>
      <c r="P480" s="8" t="str">
        <f>TEXT('Input Data'!$A480,"YYYY")</f>
        <v>2022</v>
      </c>
    </row>
    <row r="481" spans="1:16" ht="14.25" customHeight="1" x14ac:dyDescent="0.3">
      <c r="A481" s="6">
        <v>44867</v>
      </c>
      <c r="B481" s="7" t="s">
        <v>48</v>
      </c>
      <c r="C481" s="8">
        <v>15</v>
      </c>
      <c r="D481" s="8" t="s">
        <v>22</v>
      </c>
      <c r="E481" s="8" t="s">
        <v>20</v>
      </c>
      <c r="F481" s="9">
        <v>0</v>
      </c>
      <c r="G481" s="8" t="str">
        <f>VLOOKUP('Input Data'!$B481,'Master Data'!$A$2:$F$46,2,0)</f>
        <v>Product30</v>
      </c>
      <c r="H481" s="8" t="str">
        <f>VLOOKUP('Input Data'!$B481,'Master Data'!$A$2:$F$46,3,0)</f>
        <v>Category04</v>
      </c>
      <c r="I481" s="8" t="str">
        <f>VLOOKUP('Input Data'!$B481,'Master Data'!$A$2:$F$46,4,0)</f>
        <v>Ft</v>
      </c>
      <c r="J481" s="8">
        <f>VLOOKUP('Input Data'!$B481,'Master Data'!$A$2:$F$46,5,0)</f>
        <v>148</v>
      </c>
      <c r="K481" s="8">
        <f>VLOOKUP('Input Data'!$B481,'Master Data'!$A$2:$F$46,6,0)</f>
        <v>201.28</v>
      </c>
      <c r="L481" s="8">
        <f>'Input Data'!$C481*'Input Data'!$J481</f>
        <v>2220</v>
      </c>
      <c r="M481" s="8">
        <f>'Input Data'!$C481*'Input Data'!$K481*(1-'Input Data'!$F481)</f>
        <v>3019.2</v>
      </c>
      <c r="N481" s="8">
        <v>2</v>
      </c>
      <c r="O481" s="8" t="str">
        <f>TEXT('Input Data'!$A481,"MMM")</f>
        <v>Nov</v>
      </c>
      <c r="P481" s="8" t="str">
        <f>TEXT('Input Data'!$A481,"YYYY")</f>
        <v>2022</v>
      </c>
    </row>
    <row r="482" spans="1:16" ht="14.25" customHeight="1" x14ac:dyDescent="0.3">
      <c r="A482" s="6">
        <v>44867</v>
      </c>
      <c r="B482" s="7" t="s">
        <v>24</v>
      </c>
      <c r="C482" s="8">
        <v>5</v>
      </c>
      <c r="D482" s="8" t="s">
        <v>22</v>
      </c>
      <c r="E482" s="8" t="s">
        <v>20</v>
      </c>
      <c r="F482" s="9">
        <v>0</v>
      </c>
      <c r="G482" s="8" t="str">
        <f>VLOOKUP('Input Data'!$B482,'Master Data'!$A$2:$F$46,2,0)</f>
        <v>Product35</v>
      </c>
      <c r="H482" s="8" t="str">
        <f>VLOOKUP('Input Data'!$B482,'Master Data'!$A$2:$F$46,3,0)</f>
        <v>Category04</v>
      </c>
      <c r="I482" s="8" t="str">
        <f>VLOOKUP('Input Data'!$B482,'Master Data'!$A$2:$F$46,4,0)</f>
        <v>No.</v>
      </c>
      <c r="J482" s="8">
        <f>VLOOKUP('Input Data'!$B482,'Master Data'!$A$2:$F$46,5,0)</f>
        <v>5</v>
      </c>
      <c r="K482" s="8">
        <f>VLOOKUP('Input Data'!$B482,'Master Data'!$A$2:$F$46,6,0)</f>
        <v>6.7</v>
      </c>
      <c r="L482" s="8">
        <f>'Input Data'!$C482*'Input Data'!$J482</f>
        <v>25</v>
      </c>
      <c r="M482" s="8">
        <f>'Input Data'!$C482*'Input Data'!$K482*(1-'Input Data'!$F482)</f>
        <v>33.5</v>
      </c>
      <c r="N482" s="8">
        <v>2</v>
      </c>
      <c r="O482" s="8" t="str">
        <f>TEXT('Input Data'!$A482,"MMM")</f>
        <v>Nov</v>
      </c>
      <c r="P482" s="8" t="str">
        <f>TEXT('Input Data'!$A482,"YYYY")</f>
        <v>2022</v>
      </c>
    </row>
    <row r="483" spans="1:16" ht="14.25" customHeight="1" x14ac:dyDescent="0.3">
      <c r="A483" s="6">
        <v>44868</v>
      </c>
      <c r="B483" s="7" t="s">
        <v>34</v>
      </c>
      <c r="C483" s="8">
        <v>11</v>
      </c>
      <c r="D483" s="8" t="s">
        <v>18</v>
      </c>
      <c r="E483" s="8" t="s">
        <v>18</v>
      </c>
      <c r="F483" s="9">
        <v>0</v>
      </c>
      <c r="G483" s="8" t="str">
        <f>VLOOKUP('Input Data'!$B483,'Master Data'!$A$2:$F$46,2,0)</f>
        <v>Product20</v>
      </c>
      <c r="H483" s="8" t="str">
        <f>VLOOKUP('Input Data'!$B483,'Master Data'!$A$2:$F$46,3,0)</f>
        <v>Category03</v>
      </c>
      <c r="I483" s="8" t="str">
        <f>VLOOKUP('Input Data'!$B483,'Master Data'!$A$2:$F$46,4,0)</f>
        <v>Lt</v>
      </c>
      <c r="J483" s="8">
        <f>VLOOKUP('Input Data'!$B483,'Master Data'!$A$2:$F$46,5,0)</f>
        <v>61</v>
      </c>
      <c r="K483" s="8">
        <f>VLOOKUP('Input Data'!$B483,'Master Data'!$A$2:$F$46,6,0)</f>
        <v>76.25</v>
      </c>
      <c r="L483" s="8">
        <f>'Input Data'!$C483*'Input Data'!$J483</f>
        <v>671</v>
      </c>
      <c r="M483" s="8">
        <f>'Input Data'!$C483*'Input Data'!$K483*(1-'Input Data'!$F483)</f>
        <v>838.75</v>
      </c>
      <c r="N483" s="8">
        <v>3</v>
      </c>
      <c r="O483" s="8" t="str">
        <f>TEXT('Input Data'!$A483,"MMM")</f>
        <v>Nov</v>
      </c>
      <c r="P483" s="8" t="str">
        <f>TEXT('Input Data'!$A483,"YYYY")</f>
        <v>2022</v>
      </c>
    </row>
    <row r="484" spans="1:16" ht="14.25" customHeight="1" x14ac:dyDescent="0.3">
      <c r="A484" s="6">
        <v>44869</v>
      </c>
      <c r="B484" s="7" t="s">
        <v>45</v>
      </c>
      <c r="C484" s="8">
        <v>10</v>
      </c>
      <c r="D484" s="8" t="s">
        <v>22</v>
      </c>
      <c r="E484" s="8" t="s">
        <v>18</v>
      </c>
      <c r="F484" s="9">
        <v>0</v>
      </c>
      <c r="G484" s="8" t="str">
        <f>VLOOKUP('Input Data'!$B484,'Master Data'!$A$2:$F$46,2,0)</f>
        <v>Product08</v>
      </c>
      <c r="H484" s="8" t="str">
        <f>VLOOKUP('Input Data'!$B484,'Master Data'!$A$2:$F$46,3,0)</f>
        <v>Category01</v>
      </c>
      <c r="I484" s="8" t="str">
        <f>VLOOKUP('Input Data'!$B484,'Master Data'!$A$2:$F$46,4,0)</f>
        <v>Kg</v>
      </c>
      <c r="J484" s="8">
        <f>VLOOKUP('Input Data'!$B484,'Master Data'!$A$2:$F$46,5,0)</f>
        <v>83</v>
      </c>
      <c r="K484" s="8">
        <f>VLOOKUP('Input Data'!$B484,'Master Data'!$A$2:$F$46,6,0)</f>
        <v>94.62</v>
      </c>
      <c r="L484" s="8">
        <f>'Input Data'!$C484*'Input Data'!$J484</f>
        <v>830</v>
      </c>
      <c r="M484" s="8">
        <f>'Input Data'!$C484*'Input Data'!$K484*(1-'Input Data'!$F484)</f>
        <v>946.2</v>
      </c>
      <c r="N484" s="8">
        <v>4</v>
      </c>
      <c r="O484" s="8" t="str">
        <f>TEXT('Input Data'!$A484,"MMM")</f>
        <v>Nov</v>
      </c>
      <c r="P484" s="8" t="str">
        <f>TEXT('Input Data'!$A484,"YYYY")</f>
        <v>2022</v>
      </c>
    </row>
    <row r="485" spans="1:16" ht="14.25" customHeight="1" x14ac:dyDescent="0.3">
      <c r="A485" s="6">
        <v>44870</v>
      </c>
      <c r="B485" s="7" t="s">
        <v>60</v>
      </c>
      <c r="C485" s="8">
        <v>15</v>
      </c>
      <c r="D485" s="8" t="s">
        <v>22</v>
      </c>
      <c r="E485" s="8" t="s">
        <v>20</v>
      </c>
      <c r="F485" s="9">
        <v>0</v>
      </c>
      <c r="G485" s="8" t="str">
        <f>VLOOKUP('Input Data'!$B485,'Master Data'!$A$2:$F$46,2,0)</f>
        <v>Product19</v>
      </c>
      <c r="H485" s="8" t="str">
        <f>VLOOKUP('Input Data'!$B485,'Master Data'!$A$2:$F$46,3,0)</f>
        <v>Category02</v>
      </c>
      <c r="I485" s="8" t="str">
        <f>VLOOKUP('Input Data'!$B485,'Master Data'!$A$2:$F$46,4,0)</f>
        <v>Ft</v>
      </c>
      <c r="J485" s="8">
        <f>VLOOKUP('Input Data'!$B485,'Master Data'!$A$2:$F$46,5,0)</f>
        <v>150</v>
      </c>
      <c r="K485" s="8">
        <f>VLOOKUP('Input Data'!$B485,'Master Data'!$A$2:$F$46,6,0)</f>
        <v>210</v>
      </c>
      <c r="L485" s="8">
        <f>'Input Data'!$C485*'Input Data'!$J485</f>
        <v>2250</v>
      </c>
      <c r="M485" s="8">
        <f>'Input Data'!$C485*'Input Data'!$K485*(1-'Input Data'!$F485)</f>
        <v>3150</v>
      </c>
      <c r="N485" s="8">
        <v>5</v>
      </c>
      <c r="O485" s="8" t="str">
        <f>TEXT('Input Data'!$A485,"MMM")</f>
        <v>Nov</v>
      </c>
      <c r="P485" s="8" t="str">
        <f>TEXT('Input Data'!$A485,"YYYY")</f>
        <v>2022</v>
      </c>
    </row>
    <row r="486" spans="1:16" ht="14.25" customHeight="1" x14ac:dyDescent="0.3">
      <c r="A486" s="6">
        <v>44871</v>
      </c>
      <c r="B486" s="7" t="s">
        <v>43</v>
      </c>
      <c r="C486" s="8">
        <v>13</v>
      </c>
      <c r="D486" s="8" t="s">
        <v>22</v>
      </c>
      <c r="E486" s="8" t="s">
        <v>20</v>
      </c>
      <c r="F486" s="9">
        <v>0</v>
      </c>
      <c r="G486" s="8" t="str">
        <f>VLOOKUP('Input Data'!$B486,'Master Data'!$A$2:$F$46,2,0)</f>
        <v>Product43</v>
      </c>
      <c r="H486" s="8" t="str">
        <f>VLOOKUP('Input Data'!$B486,'Master Data'!$A$2:$F$46,3,0)</f>
        <v>Category05</v>
      </c>
      <c r="I486" s="8" t="str">
        <f>VLOOKUP('Input Data'!$B486,'Master Data'!$A$2:$F$46,4,0)</f>
        <v>Kg</v>
      </c>
      <c r="J486" s="8">
        <f>VLOOKUP('Input Data'!$B486,'Master Data'!$A$2:$F$46,5,0)</f>
        <v>67</v>
      </c>
      <c r="K486" s="8">
        <f>VLOOKUP('Input Data'!$B486,'Master Data'!$A$2:$F$46,6,0)</f>
        <v>83.08</v>
      </c>
      <c r="L486" s="8">
        <f>'Input Data'!$C486*'Input Data'!$J486</f>
        <v>871</v>
      </c>
      <c r="M486" s="8">
        <f>'Input Data'!$C486*'Input Data'!$K486*(1-'Input Data'!$F486)</f>
        <v>1080.04</v>
      </c>
      <c r="N486" s="8">
        <v>6</v>
      </c>
      <c r="O486" s="8" t="str">
        <f>TEXT('Input Data'!$A486,"MMM")</f>
        <v>Nov</v>
      </c>
      <c r="P486" s="8" t="str">
        <f>TEXT('Input Data'!$A486,"YYYY")</f>
        <v>2022</v>
      </c>
    </row>
    <row r="487" spans="1:16" ht="14.25" customHeight="1" x14ac:dyDescent="0.3">
      <c r="A487" s="6">
        <v>44871</v>
      </c>
      <c r="B487" s="7" t="s">
        <v>47</v>
      </c>
      <c r="C487" s="8">
        <v>13</v>
      </c>
      <c r="D487" s="8" t="s">
        <v>18</v>
      </c>
      <c r="E487" s="8" t="s">
        <v>18</v>
      </c>
      <c r="F487" s="9">
        <v>0</v>
      </c>
      <c r="G487" s="8" t="str">
        <f>VLOOKUP('Input Data'!$B487,'Master Data'!$A$2:$F$46,2,0)</f>
        <v>Product15</v>
      </c>
      <c r="H487" s="8" t="str">
        <f>VLOOKUP('Input Data'!$B487,'Master Data'!$A$2:$F$46,3,0)</f>
        <v>Category02</v>
      </c>
      <c r="I487" s="8" t="str">
        <f>VLOOKUP('Input Data'!$B487,'Master Data'!$A$2:$F$46,4,0)</f>
        <v>No.</v>
      </c>
      <c r="J487" s="8">
        <f>VLOOKUP('Input Data'!$B487,'Master Data'!$A$2:$F$46,5,0)</f>
        <v>12</v>
      </c>
      <c r="K487" s="8">
        <f>VLOOKUP('Input Data'!$B487,'Master Data'!$A$2:$F$46,6,0)</f>
        <v>15.719999999999999</v>
      </c>
      <c r="L487" s="8">
        <f>'Input Data'!$C487*'Input Data'!$J487</f>
        <v>156</v>
      </c>
      <c r="M487" s="8">
        <f>'Input Data'!$C487*'Input Data'!$K487*(1-'Input Data'!$F487)</f>
        <v>204.35999999999999</v>
      </c>
      <c r="N487" s="8">
        <v>6</v>
      </c>
      <c r="O487" s="8" t="str">
        <f>TEXT('Input Data'!$A487,"MMM")</f>
        <v>Nov</v>
      </c>
      <c r="P487" s="8" t="str">
        <f>TEXT('Input Data'!$A487,"YYYY")</f>
        <v>2022</v>
      </c>
    </row>
    <row r="488" spans="1:16" ht="14.25" customHeight="1" x14ac:dyDescent="0.3">
      <c r="A488" s="6">
        <v>44871</v>
      </c>
      <c r="B488" s="7" t="s">
        <v>30</v>
      </c>
      <c r="C488" s="8">
        <v>13</v>
      </c>
      <c r="D488" s="8" t="s">
        <v>22</v>
      </c>
      <c r="E488" s="8" t="s">
        <v>20</v>
      </c>
      <c r="F488" s="9">
        <v>0</v>
      </c>
      <c r="G488" s="8" t="str">
        <f>VLOOKUP('Input Data'!$B488,'Master Data'!$A$2:$F$46,2,0)</f>
        <v>Product42</v>
      </c>
      <c r="H488" s="8" t="str">
        <f>VLOOKUP('Input Data'!$B488,'Master Data'!$A$2:$F$46,3,0)</f>
        <v>Category05</v>
      </c>
      <c r="I488" s="8" t="str">
        <f>VLOOKUP('Input Data'!$B488,'Master Data'!$A$2:$F$46,4,0)</f>
        <v>Ft</v>
      </c>
      <c r="J488" s="8">
        <f>VLOOKUP('Input Data'!$B488,'Master Data'!$A$2:$F$46,5,0)</f>
        <v>120</v>
      </c>
      <c r="K488" s="8">
        <f>VLOOKUP('Input Data'!$B488,'Master Data'!$A$2:$F$46,6,0)</f>
        <v>162</v>
      </c>
      <c r="L488" s="8">
        <f>'Input Data'!$C488*'Input Data'!$J488</f>
        <v>1560</v>
      </c>
      <c r="M488" s="8">
        <f>'Input Data'!$C488*'Input Data'!$K488*(1-'Input Data'!$F488)</f>
        <v>2106</v>
      </c>
      <c r="N488" s="8">
        <v>6</v>
      </c>
      <c r="O488" s="8" t="str">
        <f>TEXT('Input Data'!$A488,"MMM")</f>
        <v>Nov</v>
      </c>
      <c r="P488" s="8" t="str">
        <f>TEXT('Input Data'!$A488,"YYYY")</f>
        <v>2022</v>
      </c>
    </row>
    <row r="489" spans="1:16" ht="14.25" customHeight="1" x14ac:dyDescent="0.3">
      <c r="A489" s="6">
        <v>44872</v>
      </c>
      <c r="B489" s="7" t="s">
        <v>37</v>
      </c>
      <c r="C489" s="8">
        <v>13</v>
      </c>
      <c r="D489" s="8" t="s">
        <v>18</v>
      </c>
      <c r="E489" s="8" t="s">
        <v>20</v>
      </c>
      <c r="F489" s="9">
        <v>0</v>
      </c>
      <c r="G489" s="8" t="str">
        <f>VLOOKUP('Input Data'!$B489,'Master Data'!$A$2:$F$46,2,0)</f>
        <v>Product40</v>
      </c>
      <c r="H489" s="8" t="str">
        <f>VLOOKUP('Input Data'!$B489,'Master Data'!$A$2:$F$46,3,0)</f>
        <v>Category05</v>
      </c>
      <c r="I489" s="8" t="str">
        <f>VLOOKUP('Input Data'!$B489,'Master Data'!$A$2:$F$46,4,0)</f>
        <v>Kg</v>
      </c>
      <c r="J489" s="8">
        <f>VLOOKUP('Input Data'!$B489,'Master Data'!$A$2:$F$46,5,0)</f>
        <v>90</v>
      </c>
      <c r="K489" s="8">
        <f>VLOOKUP('Input Data'!$B489,'Master Data'!$A$2:$F$46,6,0)</f>
        <v>115.2</v>
      </c>
      <c r="L489" s="8">
        <f>'Input Data'!$C489*'Input Data'!$J489</f>
        <v>1170</v>
      </c>
      <c r="M489" s="8">
        <f>'Input Data'!$C489*'Input Data'!$K489*(1-'Input Data'!$F489)</f>
        <v>1497.6000000000001</v>
      </c>
      <c r="N489" s="8">
        <v>7</v>
      </c>
      <c r="O489" s="8" t="str">
        <f>TEXT('Input Data'!$A489,"MMM")</f>
        <v>Nov</v>
      </c>
      <c r="P489" s="8" t="str">
        <f>TEXT('Input Data'!$A489,"YYYY")</f>
        <v>2022</v>
      </c>
    </row>
    <row r="490" spans="1:16" ht="14.25" customHeight="1" x14ac:dyDescent="0.3">
      <c r="A490" s="6">
        <v>44873</v>
      </c>
      <c r="B490" s="7" t="s">
        <v>63</v>
      </c>
      <c r="C490" s="8">
        <v>11</v>
      </c>
      <c r="D490" s="8" t="s">
        <v>17</v>
      </c>
      <c r="E490" s="8" t="s">
        <v>20</v>
      </c>
      <c r="F490" s="9">
        <v>0</v>
      </c>
      <c r="G490" s="8" t="str">
        <f>VLOOKUP('Input Data'!$B490,'Master Data'!$A$2:$F$46,2,0)</f>
        <v>Product36</v>
      </c>
      <c r="H490" s="8" t="str">
        <f>VLOOKUP('Input Data'!$B490,'Master Data'!$A$2:$F$46,3,0)</f>
        <v>Category04</v>
      </c>
      <c r="I490" s="8" t="str">
        <f>VLOOKUP('Input Data'!$B490,'Master Data'!$A$2:$F$46,4,0)</f>
        <v>Kg</v>
      </c>
      <c r="J490" s="8">
        <f>VLOOKUP('Input Data'!$B490,'Master Data'!$A$2:$F$46,5,0)</f>
        <v>90</v>
      </c>
      <c r="K490" s="8">
        <f>VLOOKUP('Input Data'!$B490,'Master Data'!$A$2:$F$46,6,0)</f>
        <v>96.3</v>
      </c>
      <c r="L490" s="8">
        <f>'Input Data'!$C490*'Input Data'!$J490</f>
        <v>990</v>
      </c>
      <c r="M490" s="8">
        <f>'Input Data'!$C490*'Input Data'!$K490*(1-'Input Data'!$F490)</f>
        <v>1059.3</v>
      </c>
      <c r="N490" s="8">
        <v>8</v>
      </c>
      <c r="O490" s="8" t="str">
        <f>TEXT('Input Data'!$A490,"MMM")</f>
        <v>Nov</v>
      </c>
      <c r="P490" s="8" t="str">
        <f>TEXT('Input Data'!$A490,"YYYY")</f>
        <v>2022</v>
      </c>
    </row>
    <row r="491" spans="1:16" ht="14.25" customHeight="1" x14ac:dyDescent="0.3">
      <c r="A491" s="6">
        <v>44873</v>
      </c>
      <c r="B491" s="7" t="s">
        <v>60</v>
      </c>
      <c r="C491" s="8">
        <v>10</v>
      </c>
      <c r="D491" s="8" t="s">
        <v>17</v>
      </c>
      <c r="E491" s="8" t="s">
        <v>18</v>
      </c>
      <c r="F491" s="9">
        <v>0</v>
      </c>
      <c r="G491" s="8" t="str">
        <f>VLOOKUP('Input Data'!$B491,'Master Data'!$A$2:$F$46,2,0)</f>
        <v>Product19</v>
      </c>
      <c r="H491" s="8" t="str">
        <f>VLOOKUP('Input Data'!$B491,'Master Data'!$A$2:$F$46,3,0)</f>
        <v>Category02</v>
      </c>
      <c r="I491" s="8" t="str">
        <f>VLOOKUP('Input Data'!$B491,'Master Data'!$A$2:$F$46,4,0)</f>
        <v>Ft</v>
      </c>
      <c r="J491" s="8">
        <f>VLOOKUP('Input Data'!$B491,'Master Data'!$A$2:$F$46,5,0)</f>
        <v>150</v>
      </c>
      <c r="K491" s="8">
        <f>VLOOKUP('Input Data'!$B491,'Master Data'!$A$2:$F$46,6,0)</f>
        <v>210</v>
      </c>
      <c r="L491" s="8">
        <f>'Input Data'!$C491*'Input Data'!$J491</f>
        <v>1500</v>
      </c>
      <c r="M491" s="8">
        <f>'Input Data'!$C491*'Input Data'!$K491*(1-'Input Data'!$F491)</f>
        <v>2100</v>
      </c>
      <c r="N491" s="8">
        <v>8</v>
      </c>
      <c r="O491" s="8" t="str">
        <f>TEXT('Input Data'!$A491,"MMM")</f>
        <v>Nov</v>
      </c>
      <c r="P491" s="8" t="str">
        <f>TEXT('Input Data'!$A491,"YYYY")</f>
        <v>2022</v>
      </c>
    </row>
    <row r="492" spans="1:16" ht="14.25" customHeight="1" x14ac:dyDescent="0.3">
      <c r="A492" s="6">
        <v>44874</v>
      </c>
      <c r="B492" s="7" t="s">
        <v>46</v>
      </c>
      <c r="C492" s="8">
        <v>8</v>
      </c>
      <c r="D492" s="8" t="s">
        <v>18</v>
      </c>
      <c r="E492" s="8" t="s">
        <v>20</v>
      </c>
      <c r="F492" s="9">
        <v>0</v>
      </c>
      <c r="G492" s="8" t="str">
        <f>VLOOKUP('Input Data'!$B492,'Master Data'!$A$2:$F$46,2,0)</f>
        <v>Product27</v>
      </c>
      <c r="H492" s="8" t="str">
        <f>VLOOKUP('Input Data'!$B492,'Master Data'!$A$2:$F$46,3,0)</f>
        <v>Category04</v>
      </c>
      <c r="I492" s="8" t="str">
        <f>VLOOKUP('Input Data'!$B492,'Master Data'!$A$2:$F$46,4,0)</f>
        <v>Lt</v>
      </c>
      <c r="J492" s="8">
        <f>VLOOKUP('Input Data'!$B492,'Master Data'!$A$2:$F$46,5,0)</f>
        <v>48</v>
      </c>
      <c r="K492" s="8">
        <f>VLOOKUP('Input Data'!$B492,'Master Data'!$A$2:$F$46,6,0)</f>
        <v>57.120000000000005</v>
      </c>
      <c r="L492" s="8">
        <f>'Input Data'!$C492*'Input Data'!$J492</f>
        <v>384</v>
      </c>
      <c r="M492" s="8">
        <f>'Input Data'!$C492*'Input Data'!$K492*(1-'Input Data'!$F492)</f>
        <v>456.96000000000004</v>
      </c>
      <c r="N492" s="8">
        <v>9</v>
      </c>
      <c r="O492" s="8" t="str">
        <f>TEXT('Input Data'!$A492,"MMM")</f>
        <v>Nov</v>
      </c>
      <c r="P492" s="8" t="str">
        <f>TEXT('Input Data'!$A492,"YYYY")</f>
        <v>2022</v>
      </c>
    </row>
    <row r="493" spans="1:16" ht="14.25" customHeight="1" x14ac:dyDescent="0.3">
      <c r="A493" s="6">
        <v>44875</v>
      </c>
      <c r="B493" s="7" t="s">
        <v>50</v>
      </c>
      <c r="C493" s="8">
        <v>7</v>
      </c>
      <c r="D493" s="8" t="s">
        <v>22</v>
      </c>
      <c r="E493" s="8" t="s">
        <v>18</v>
      </c>
      <c r="F493" s="9">
        <v>0</v>
      </c>
      <c r="G493" s="8" t="str">
        <f>VLOOKUP('Input Data'!$B493,'Master Data'!$A$2:$F$46,2,0)</f>
        <v>Product18</v>
      </c>
      <c r="H493" s="8" t="str">
        <f>VLOOKUP('Input Data'!$B493,'Master Data'!$A$2:$F$46,3,0)</f>
        <v>Category02</v>
      </c>
      <c r="I493" s="8" t="str">
        <f>VLOOKUP('Input Data'!$B493,'Master Data'!$A$2:$F$46,4,0)</f>
        <v>No.</v>
      </c>
      <c r="J493" s="8">
        <f>VLOOKUP('Input Data'!$B493,'Master Data'!$A$2:$F$46,5,0)</f>
        <v>37</v>
      </c>
      <c r="K493" s="8">
        <f>VLOOKUP('Input Data'!$B493,'Master Data'!$A$2:$F$46,6,0)</f>
        <v>49.21</v>
      </c>
      <c r="L493" s="8">
        <f>'Input Data'!$C493*'Input Data'!$J493</f>
        <v>259</v>
      </c>
      <c r="M493" s="8">
        <f>'Input Data'!$C493*'Input Data'!$K493*(1-'Input Data'!$F493)</f>
        <v>344.47</v>
      </c>
      <c r="N493" s="8">
        <v>10</v>
      </c>
      <c r="O493" s="8" t="str">
        <f>TEXT('Input Data'!$A493,"MMM")</f>
        <v>Nov</v>
      </c>
      <c r="P493" s="8" t="str">
        <f>TEXT('Input Data'!$A493,"YYYY")</f>
        <v>2022</v>
      </c>
    </row>
    <row r="494" spans="1:16" ht="14.25" customHeight="1" x14ac:dyDescent="0.3">
      <c r="A494" s="6">
        <v>44878</v>
      </c>
      <c r="B494" s="7" t="s">
        <v>46</v>
      </c>
      <c r="C494" s="8">
        <v>10</v>
      </c>
      <c r="D494" s="8" t="s">
        <v>17</v>
      </c>
      <c r="E494" s="8" t="s">
        <v>20</v>
      </c>
      <c r="F494" s="9">
        <v>0</v>
      </c>
      <c r="G494" s="8" t="str">
        <f>VLOOKUP('Input Data'!$B494,'Master Data'!$A$2:$F$46,2,0)</f>
        <v>Product27</v>
      </c>
      <c r="H494" s="8" t="str">
        <f>VLOOKUP('Input Data'!$B494,'Master Data'!$A$2:$F$46,3,0)</f>
        <v>Category04</v>
      </c>
      <c r="I494" s="8" t="str">
        <f>VLOOKUP('Input Data'!$B494,'Master Data'!$A$2:$F$46,4,0)</f>
        <v>Lt</v>
      </c>
      <c r="J494" s="8">
        <f>VLOOKUP('Input Data'!$B494,'Master Data'!$A$2:$F$46,5,0)</f>
        <v>48</v>
      </c>
      <c r="K494" s="8">
        <f>VLOOKUP('Input Data'!$B494,'Master Data'!$A$2:$F$46,6,0)</f>
        <v>57.120000000000005</v>
      </c>
      <c r="L494" s="8">
        <f>'Input Data'!$C494*'Input Data'!$J494</f>
        <v>480</v>
      </c>
      <c r="M494" s="8">
        <f>'Input Data'!$C494*'Input Data'!$K494*(1-'Input Data'!$F494)</f>
        <v>571.20000000000005</v>
      </c>
      <c r="N494" s="8">
        <v>13</v>
      </c>
      <c r="O494" s="8" t="str">
        <f>TEXT('Input Data'!$A494,"MMM")</f>
        <v>Nov</v>
      </c>
      <c r="P494" s="8" t="str">
        <f>TEXT('Input Data'!$A494,"YYYY")</f>
        <v>2022</v>
      </c>
    </row>
    <row r="495" spans="1:16" ht="14.25" customHeight="1" x14ac:dyDescent="0.3">
      <c r="A495" s="6">
        <v>44879</v>
      </c>
      <c r="B495" s="7" t="s">
        <v>49</v>
      </c>
      <c r="C495" s="8">
        <v>1</v>
      </c>
      <c r="D495" s="8" t="s">
        <v>22</v>
      </c>
      <c r="E495" s="8" t="s">
        <v>20</v>
      </c>
      <c r="F495" s="9">
        <v>0</v>
      </c>
      <c r="G495" s="8" t="str">
        <f>VLOOKUP('Input Data'!$B495,'Master Data'!$A$2:$F$46,2,0)</f>
        <v>Product02</v>
      </c>
      <c r="H495" s="8" t="str">
        <f>VLOOKUP('Input Data'!$B495,'Master Data'!$A$2:$F$46,3,0)</f>
        <v>Category01</v>
      </c>
      <c r="I495" s="8" t="str">
        <f>VLOOKUP('Input Data'!$B495,'Master Data'!$A$2:$F$46,4,0)</f>
        <v>Kg</v>
      </c>
      <c r="J495" s="8">
        <f>VLOOKUP('Input Data'!$B495,'Master Data'!$A$2:$F$46,5,0)</f>
        <v>105</v>
      </c>
      <c r="K495" s="8">
        <f>VLOOKUP('Input Data'!$B495,'Master Data'!$A$2:$F$46,6,0)</f>
        <v>142.80000000000001</v>
      </c>
      <c r="L495" s="8">
        <f>'Input Data'!$C495*'Input Data'!$J495</f>
        <v>105</v>
      </c>
      <c r="M495" s="8">
        <f>'Input Data'!$C495*'Input Data'!$K495*(1-'Input Data'!$F495)</f>
        <v>142.80000000000001</v>
      </c>
      <c r="N495" s="8">
        <v>14</v>
      </c>
      <c r="O495" s="8" t="str">
        <f>TEXT('Input Data'!$A495,"MMM")</f>
        <v>Nov</v>
      </c>
      <c r="P495" s="8" t="str">
        <f>TEXT('Input Data'!$A495,"YYYY")</f>
        <v>2022</v>
      </c>
    </row>
    <row r="496" spans="1:16" ht="14.25" customHeight="1" x14ac:dyDescent="0.3">
      <c r="A496" s="6">
        <v>44880</v>
      </c>
      <c r="B496" s="7" t="s">
        <v>55</v>
      </c>
      <c r="C496" s="8">
        <v>14</v>
      </c>
      <c r="D496" s="8" t="s">
        <v>22</v>
      </c>
      <c r="E496" s="8" t="s">
        <v>20</v>
      </c>
      <c r="F496" s="9">
        <v>0</v>
      </c>
      <c r="G496" s="8" t="str">
        <f>VLOOKUP('Input Data'!$B496,'Master Data'!$A$2:$F$46,2,0)</f>
        <v>Product12</v>
      </c>
      <c r="H496" s="8" t="str">
        <f>VLOOKUP('Input Data'!$B496,'Master Data'!$A$2:$F$46,3,0)</f>
        <v>Category02</v>
      </c>
      <c r="I496" s="8" t="str">
        <f>VLOOKUP('Input Data'!$B496,'Master Data'!$A$2:$F$46,4,0)</f>
        <v>Kg</v>
      </c>
      <c r="J496" s="8">
        <f>VLOOKUP('Input Data'!$B496,'Master Data'!$A$2:$F$46,5,0)</f>
        <v>73</v>
      </c>
      <c r="K496" s="8">
        <f>VLOOKUP('Input Data'!$B496,'Master Data'!$A$2:$F$46,6,0)</f>
        <v>94.17</v>
      </c>
      <c r="L496" s="8">
        <f>'Input Data'!$C496*'Input Data'!$J496</f>
        <v>1022</v>
      </c>
      <c r="M496" s="8">
        <f>'Input Data'!$C496*'Input Data'!$K496*(1-'Input Data'!$F496)</f>
        <v>1318.38</v>
      </c>
      <c r="N496" s="8">
        <v>15</v>
      </c>
      <c r="O496" s="8" t="str">
        <f>TEXT('Input Data'!$A496,"MMM")</f>
        <v>Nov</v>
      </c>
      <c r="P496" s="8" t="str">
        <f>TEXT('Input Data'!$A496,"YYYY")</f>
        <v>2022</v>
      </c>
    </row>
    <row r="497" spans="1:16" ht="14.25" customHeight="1" x14ac:dyDescent="0.3">
      <c r="A497" s="6">
        <v>44881</v>
      </c>
      <c r="B497" s="7" t="s">
        <v>59</v>
      </c>
      <c r="C497" s="8">
        <v>8</v>
      </c>
      <c r="D497" s="8" t="s">
        <v>18</v>
      </c>
      <c r="E497" s="8" t="s">
        <v>18</v>
      </c>
      <c r="F497" s="9">
        <v>0</v>
      </c>
      <c r="G497" s="8" t="str">
        <f>VLOOKUP('Input Data'!$B497,'Master Data'!$A$2:$F$46,2,0)</f>
        <v>Product17</v>
      </c>
      <c r="H497" s="8" t="str">
        <f>VLOOKUP('Input Data'!$B497,'Master Data'!$A$2:$F$46,3,0)</f>
        <v>Category02</v>
      </c>
      <c r="I497" s="8" t="str">
        <f>VLOOKUP('Input Data'!$B497,'Master Data'!$A$2:$F$46,4,0)</f>
        <v>Ft</v>
      </c>
      <c r="J497" s="8">
        <f>VLOOKUP('Input Data'!$B497,'Master Data'!$A$2:$F$46,5,0)</f>
        <v>134</v>
      </c>
      <c r="K497" s="8">
        <f>VLOOKUP('Input Data'!$B497,'Master Data'!$A$2:$F$46,6,0)</f>
        <v>156.78</v>
      </c>
      <c r="L497" s="8">
        <f>'Input Data'!$C497*'Input Data'!$J497</f>
        <v>1072</v>
      </c>
      <c r="M497" s="8">
        <f>'Input Data'!$C497*'Input Data'!$K497*(1-'Input Data'!$F497)</f>
        <v>1254.24</v>
      </c>
      <c r="N497" s="8">
        <v>16</v>
      </c>
      <c r="O497" s="8" t="str">
        <f>TEXT('Input Data'!$A497,"MMM")</f>
        <v>Nov</v>
      </c>
      <c r="P497" s="8" t="str">
        <f>TEXT('Input Data'!$A497,"YYYY")</f>
        <v>2022</v>
      </c>
    </row>
    <row r="498" spans="1:16" ht="14.25" customHeight="1" x14ac:dyDescent="0.3">
      <c r="A498" s="6">
        <v>44883</v>
      </c>
      <c r="B498" s="7" t="s">
        <v>33</v>
      </c>
      <c r="C498" s="8">
        <v>8</v>
      </c>
      <c r="D498" s="8" t="s">
        <v>22</v>
      </c>
      <c r="E498" s="8" t="s">
        <v>20</v>
      </c>
      <c r="F498" s="9">
        <v>0</v>
      </c>
      <c r="G498" s="8" t="str">
        <f>VLOOKUP('Input Data'!$B498,'Master Data'!$A$2:$F$46,2,0)</f>
        <v>Product34</v>
      </c>
      <c r="H498" s="8" t="str">
        <f>VLOOKUP('Input Data'!$B498,'Master Data'!$A$2:$F$46,3,0)</f>
        <v>Category04</v>
      </c>
      <c r="I498" s="8" t="str">
        <f>VLOOKUP('Input Data'!$B498,'Master Data'!$A$2:$F$46,4,0)</f>
        <v>Lt</v>
      </c>
      <c r="J498" s="8">
        <f>VLOOKUP('Input Data'!$B498,'Master Data'!$A$2:$F$46,5,0)</f>
        <v>55</v>
      </c>
      <c r="K498" s="8">
        <f>VLOOKUP('Input Data'!$B498,'Master Data'!$A$2:$F$46,6,0)</f>
        <v>58.3</v>
      </c>
      <c r="L498" s="8">
        <f>'Input Data'!$C498*'Input Data'!$J498</f>
        <v>440</v>
      </c>
      <c r="M498" s="8">
        <f>'Input Data'!$C498*'Input Data'!$K498*(1-'Input Data'!$F498)</f>
        <v>466.4</v>
      </c>
      <c r="N498" s="8">
        <v>18</v>
      </c>
      <c r="O498" s="8" t="str">
        <f>TEXT('Input Data'!$A498,"MMM")</f>
        <v>Nov</v>
      </c>
      <c r="P498" s="8" t="str">
        <f>TEXT('Input Data'!$A498,"YYYY")</f>
        <v>2022</v>
      </c>
    </row>
    <row r="499" spans="1:16" ht="14.25" customHeight="1" x14ac:dyDescent="0.3">
      <c r="A499" s="6">
        <v>44886</v>
      </c>
      <c r="B499" s="7" t="s">
        <v>34</v>
      </c>
      <c r="C499" s="8">
        <v>6</v>
      </c>
      <c r="D499" s="8" t="s">
        <v>22</v>
      </c>
      <c r="E499" s="8" t="s">
        <v>20</v>
      </c>
      <c r="F499" s="9">
        <v>0</v>
      </c>
      <c r="G499" s="8" t="str">
        <f>VLOOKUP('Input Data'!$B499,'Master Data'!$A$2:$F$46,2,0)</f>
        <v>Product20</v>
      </c>
      <c r="H499" s="8" t="str">
        <f>VLOOKUP('Input Data'!$B499,'Master Data'!$A$2:$F$46,3,0)</f>
        <v>Category03</v>
      </c>
      <c r="I499" s="8" t="str">
        <f>VLOOKUP('Input Data'!$B499,'Master Data'!$A$2:$F$46,4,0)</f>
        <v>Lt</v>
      </c>
      <c r="J499" s="8">
        <f>VLOOKUP('Input Data'!$B499,'Master Data'!$A$2:$F$46,5,0)</f>
        <v>61</v>
      </c>
      <c r="K499" s="8">
        <f>VLOOKUP('Input Data'!$B499,'Master Data'!$A$2:$F$46,6,0)</f>
        <v>76.25</v>
      </c>
      <c r="L499" s="8">
        <f>'Input Data'!$C499*'Input Data'!$J499</f>
        <v>366</v>
      </c>
      <c r="M499" s="8">
        <f>'Input Data'!$C499*'Input Data'!$K499*(1-'Input Data'!$F499)</f>
        <v>457.5</v>
      </c>
      <c r="N499" s="8">
        <v>21</v>
      </c>
      <c r="O499" s="8" t="str">
        <f>TEXT('Input Data'!$A499,"MMM")</f>
        <v>Nov</v>
      </c>
      <c r="P499" s="8" t="str">
        <f>TEXT('Input Data'!$A499,"YYYY")</f>
        <v>2022</v>
      </c>
    </row>
    <row r="500" spans="1:16" ht="14.25" customHeight="1" x14ac:dyDescent="0.3">
      <c r="A500" s="6">
        <v>44888</v>
      </c>
      <c r="B500" s="7" t="s">
        <v>63</v>
      </c>
      <c r="C500" s="8">
        <v>12</v>
      </c>
      <c r="D500" s="8" t="s">
        <v>18</v>
      </c>
      <c r="E500" s="8" t="s">
        <v>18</v>
      </c>
      <c r="F500" s="9">
        <v>0</v>
      </c>
      <c r="G500" s="8" t="str">
        <f>VLOOKUP('Input Data'!$B500,'Master Data'!$A$2:$F$46,2,0)</f>
        <v>Product36</v>
      </c>
      <c r="H500" s="8" t="str">
        <f>VLOOKUP('Input Data'!$B500,'Master Data'!$A$2:$F$46,3,0)</f>
        <v>Category04</v>
      </c>
      <c r="I500" s="8" t="str">
        <f>VLOOKUP('Input Data'!$B500,'Master Data'!$A$2:$F$46,4,0)</f>
        <v>Kg</v>
      </c>
      <c r="J500" s="8">
        <f>VLOOKUP('Input Data'!$B500,'Master Data'!$A$2:$F$46,5,0)</f>
        <v>90</v>
      </c>
      <c r="K500" s="8">
        <f>VLOOKUP('Input Data'!$B500,'Master Data'!$A$2:$F$46,6,0)</f>
        <v>96.3</v>
      </c>
      <c r="L500" s="8">
        <f>'Input Data'!$C500*'Input Data'!$J500</f>
        <v>1080</v>
      </c>
      <c r="M500" s="8">
        <f>'Input Data'!$C500*'Input Data'!$K500*(1-'Input Data'!$F500)</f>
        <v>1155.5999999999999</v>
      </c>
      <c r="N500" s="8">
        <v>23</v>
      </c>
      <c r="O500" s="8" t="str">
        <f>TEXT('Input Data'!$A500,"MMM")</f>
        <v>Nov</v>
      </c>
      <c r="P500" s="8" t="str">
        <f>TEXT('Input Data'!$A500,"YYYY")</f>
        <v>2022</v>
      </c>
    </row>
    <row r="501" spans="1:16" ht="14.25" customHeight="1" x14ac:dyDescent="0.3">
      <c r="A501" s="6">
        <v>44890</v>
      </c>
      <c r="B501" s="7" t="s">
        <v>23</v>
      </c>
      <c r="C501" s="8">
        <v>5</v>
      </c>
      <c r="D501" s="8" t="s">
        <v>22</v>
      </c>
      <c r="E501" s="8" t="s">
        <v>20</v>
      </c>
      <c r="F501" s="9">
        <v>0</v>
      </c>
      <c r="G501" s="8" t="str">
        <f>VLOOKUP('Input Data'!$B501,'Master Data'!$A$2:$F$46,2,0)</f>
        <v>Product04</v>
      </c>
      <c r="H501" s="8" t="str">
        <f>VLOOKUP('Input Data'!$B501,'Master Data'!$A$2:$F$46,3,0)</f>
        <v>Category01</v>
      </c>
      <c r="I501" s="8" t="str">
        <f>VLOOKUP('Input Data'!$B501,'Master Data'!$A$2:$F$46,4,0)</f>
        <v>Lt</v>
      </c>
      <c r="J501" s="8">
        <f>VLOOKUP('Input Data'!$B501,'Master Data'!$A$2:$F$46,5,0)</f>
        <v>44</v>
      </c>
      <c r="K501" s="8">
        <f>VLOOKUP('Input Data'!$B501,'Master Data'!$A$2:$F$46,6,0)</f>
        <v>48.84</v>
      </c>
      <c r="L501" s="8">
        <f>'Input Data'!$C501*'Input Data'!$J501</f>
        <v>220</v>
      </c>
      <c r="M501" s="8">
        <f>'Input Data'!$C501*'Input Data'!$K501*(1-'Input Data'!$F501)</f>
        <v>244.20000000000002</v>
      </c>
      <c r="N501" s="8">
        <v>25</v>
      </c>
      <c r="O501" s="8" t="str">
        <f>TEXT('Input Data'!$A501,"MMM")</f>
        <v>Nov</v>
      </c>
      <c r="P501" s="8" t="str">
        <f>TEXT('Input Data'!$A501,"YYYY")</f>
        <v>2022</v>
      </c>
    </row>
    <row r="502" spans="1:16" ht="14.25" customHeight="1" x14ac:dyDescent="0.3">
      <c r="A502" s="6">
        <v>44891</v>
      </c>
      <c r="B502" s="7" t="s">
        <v>38</v>
      </c>
      <c r="C502" s="8">
        <v>5</v>
      </c>
      <c r="D502" s="8" t="s">
        <v>22</v>
      </c>
      <c r="E502" s="8" t="s">
        <v>18</v>
      </c>
      <c r="F502" s="9">
        <v>0</v>
      </c>
      <c r="G502" s="8" t="str">
        <f>VLOOKUP('Input Data'!$B502,'Master Data'!$A$2:$F$46,2,0)</f>
        <v>Product32</v>
      </c>
      <c r="H502" s="8" t="str">
        <f>VLOOKUP('Input Data'!$B502,'Master Data'!$A$2:$F$46,3,0)</f>
        <v>Category04</v>
      </c>
      <c r="I502" s="8" t="str">
        <f>VLOOKUP('Input Data'!$B502,'Master Data'!$A$2:$F$46,4,0)</f>
        <v>Kg</v>
      </c>
      <c r="J502" s="8">
        <f>VLOOKUP('Input Data'!$B502,'Master Data'!$A$2:$F$46,5,0)</f>
        <v>89</v>
      </c>
      <c r="K502" s="8">
        <f>VLOOKUP('Input Data'!$B502,'Master Data'!$A$2:$F$46,6,0)</f>
        <v>117.48</v>
      </c>
      <c r="L502" s="8">
        <f>'Input Data'!$C502*'Input Data'!$J502</f>
        <v>445</v>
      </c>
      <c r="M502" s="8">
        <f>'Input Data'!$C502*'Input Data'!$K502*(1-'Input Data'!$F502)</f>
        <v>587.4</v>
      </c>
      <c r="N502" s="8">
        <v>26</v>
      </c>
      <c r="O502" s="8" t="str">
        <f>TEXT('Input Data'!$A502,"MMM")</f>
        <v>Nov</v>
      </c>
      <c r="P502" s="8" t="str">
        <f>TEXT('Input Data'!$A502,"YYYY")</f>
        <v>2022</v>
      </c>
    </row>
    <row r="503" spans="1:16" ht="14.25" customHeight="1" x14ac:dyDescent="0.3">
      <c r="A503" s="6">
        <v>44892</v>
      </c>
      <c r="B503" s="7" t="s">
        <v>33</v>
      </c>
      <c r="C503" s="8">
        <v>15</v>
      </c>
      <c r="D503" s="8" t="s">
        <v>22</v>
      </c>
      <c r="E503" s="8" t="s">
        <v>18</v>
      </c>
      <c r="F503" s="9">
        <v>0</v>
      </c>
      <c r="G503" s="8" t="str">
        <f>VLOOKUP('Input Data'!$B503,'Master Data'!$A$2:$F$46,2,0)</f>
        <v>Product34</v>
      </c>
      <c r="H503" s="8" t="str">
        <f>VLOOKUP('Input Data'!$B503,'Master Data'!$A$2:$F$46,3,0)</f>
        <v>Category04</v>
      </c>
      <c r="I503" s="8" t="str">
        <f>VLOOKUP('Input Data'!$B503,'Master Data'!$A$2:$F$46,4,0)</f>
        <v>Lt</v>
      </c>
      <c r="J503" s="8">
        <f>VLOOKUP('Input Data'!$B503,'Master Data'!$A$2:$F$46,5,0)</f>
        <v>55</v>
      </c>
      <c r="K503" s="8">
        <f>VLOOKUP('Input Data'!$B503,'Master Data'!$A$2:$F$46,6,0)</f>
        <v>58.3</v>
      </c>
      <c r="L503" s="8">
        <f>'Input Data'!$C503*'Input Data'!$J503</f>
        <v>825</v>
      </c>
      <c r="M503" s="8">
        <f>'Input Data'!$C503*'Input Data'!$K503*(1-'Input Data'!$F503)</f>
        <v>874.5</v>
      </c>
      <c r="N503" s="8">
        <v>27</v>
      </c>
      <c r="O503" s="8" t="str">
        <f>TEXT('Input Data'!$A503,"MMM")</f>
        <v>Nov</v>
      </c>
      <c r="P503" s="8" t="str">
        <f>TEXT('Input Data'!$A503,"YYYY")</f>
        <v>2022</v>
      </c>
    </row>
    <row r="504" spans="1:16" ht="14.25" customHeight="1" x14ac:dyDescent="0.3">
      <c r="A504" s="6">
        <v>44893</v>
      </c>
      <c r="B504" s="7" t="s">
        <v>25</v>
      </c>
      <c r="C504" s="8">
        <v>8</v>
      </c>
      <c r="D504" s="8" t="s">
        <v>22</v>
      </c>
      <c r="E504" s="8" t="s">
        <v>20</v>
      </c>
      <c r="F504" s="9">
        <v>0</v>
      </c>
      <c r="G504" s="8" t="str">
        <f>VLOOKUP('Input Data'!$B504,'Master Data'!$A$2:$F$46,2,0)</f>
        <v>Product31</v>
      </c>
      <c r="H504" s="8" t="str">
        <f>VLOOKUP('Input Data'!$B504,'Master Data'!$A$2:$F$46,3,0)</f>
        <v>Category04</v>
      </c>
      <c r="I504" s="8" t="str">
        <f>VLOOKUP('Input Data'!$B504,'Master Data'!$A$2:$F$46,4,0)</f>
        <v>Kg</v>
      </c>
      <c r="J504" s="8">
        <f>VLOOKUP('Input Data'!$B504,'Master Data'!$A$2:$F$46,5,0)</f>
        <v>93</v>
      </c>
      <c r="K504" s="8">
        <f>VLOOKUP('Input Data'!$B504,'Master Data'!$A$2:$F$46,6,0)</f>
        <v>104.16</v>
      </c>
      <c r="L504" s="8">
        <f>'Input Data'!$C504*'Input Data'!$J504</f>
        <v>744</v>
      </c>
      <c r="M504" s="8">
        <f>'Input Data'!$C504*'Input Data'!$K504*(1-'Input Data'!$F504)</f>
        <v>833.28</v>
      </c>
      <c r="N504" s="8">
        <v>28</v>
      </c>
      <c r="O504" s="8" t="str">
        <f>TEXT('Input Data'!$A504,"MMM")</f>
        <v>Nov</v>
      </c>
      <c r="P504" s="8" t="str">
        <f>TEXT('Input Data'!$A504,"YYYY")</f>
        <v>2022</v>
      </c>
    </row>
    <row r="505" spans="1:16" ht="14.25" customHeight="1" x14ac:dyDescent="0.3">
      <c r="A505" s="6">
        <v>44895</v>
      </c>
      <c r="B505" s="7" t="s">
        <v>47</v>
      </c>
      <c r="C505" s="8">
        <v>2</v>
      </c>
      <c r="D505" s="8" t="s">
        <v>22</v>
      </c>
      <c r="E505" s="8" t="s">
        <v>18</v>
      </c>
      <c r="F505" s="9">
        <v>0</v>
      </c>
      <c r="G505" s="8" t="str">
        <f>VLOOKUP('Input Data'!$B505,'Master Data'!$A$2:$F$46,2,0)</f>
        <v>Product15</v>
      </c>
      <c r="H505" s="8" t="str">
        <f>VLOOKUP('Input Data'!$B505,'Master Data'!$A$2:$F$46,3,0)</f>
        <v>Category02</v>
      </c>
      <c r="I505" s="8" t="str">
        <f>VLOOKUP('Input Data'!$B505,'Master Data'!$A$2:$F$46,4,0)</f>
        <v>No.</v>
      </c>
      <c r="J505" s="8">
        <f>VLOOKUP('Input Data'!$B505,'Master Data'!$A$2:$F$46,5,0)</f>
        <v>12</v>
      </c>
      <c r="K505" s="8">
        <f>VLOOKUP('Input Data'!$B505,'Master Data'!$A$2:$F$46,6,0)</f>
        <v>15.719999999999999</v>
      </c>
      <c r="L505" s="8">
        <f>'Input Data'!$C505*'Input Data'!$J505</f>
        <v>24</v>
      </c>
      <c r="M505" s="8">
        <f>'Input Data'!$C505*'Input Data'!$K505*(1-'Input Data'!$F505)</f>
        <v>31.439999999999998</v>
      </c>
      <c r="N505" s="8">
        <v>30</v>
      </c>
      <c r="O505" s="8" t="str">
        <f>TEXT('Input Data'!$A505,"MMM")</f>
        <v>Nov</v>
      </c>
      <c r="P505" s="8" t="str">
        <f>TEXT('Input Data'!$A505,"YYYY")</f>
        <v>2022</v>
      </c>
    </row>
    <row r="506" spans="1:16" ht="14.25" customHeight="1" x14ac:dyDescent="0.3">
      <c r="A506" s="6">
        <v>44898</v>
      </c>
      <c r="B506" s="7" t="s">
        <v>53</v>
      </c>
      <c r="C506" s="8">
        <v>5</v>
      </c>
      <c r="D506" s="8" t="s">
        <v>17</v>
      </c>
      <c r="E506" s="8" t="s">
        <v>20</v>
      </c>
      <c r="F506" s="9">
        <v>0</v>
      </c>
      <c r="G506" s="8" t="str">
        <f>VLOOKUP('Input Data'!$B506,'Master Data'!$A$2:$F$46,2,0)</f>
        <v>Product28</v>
      </c>
      <c r="H506" s="8" t="str">
        <f>VLOOKUP('Input Data'!$B506,'Master Data'!$A$2:$F$46,3,0)</f>
        <v>Category04</v>
      </c>
      <c r="I506" s="8" t="str">
        <f>VLOOKUP('Input Data'!$B506,'Master Data'!$A$2:$F$46,4,0)</f>
        <v>No.</v>
      </c>
      <c r="J506" s="8">
        <f>VLOOKUP('Input Data'!$B506,'Master Data'!$A$2:$F$46,5,0)</f>
        <v>37</v>
      </c>
      <c r="K506" s="8">
        <f>VLOOKUP('Input Data'!$B506,'Master Data'!$A$2:$F$46,6,0)</f>
        <v>41.81</v>
      </c>
      <c r="L506" s="8">
        <f>'Input Data'!$C506*'Input Data'!$J506</f>
        <v>185</v>
      </c>
      <c r="M506" s="8">
        <f>'Input Data'!$C506*'Input Data'!$K506*(1-'Input Data'!$F506)</f>
        <v>209.05</v>
      </c>
      <c r="N506" s="8">
        <v>3</v>
      </c>
      <c r="O506" s="8" t="str">
        <f>TEXT('Input Data'!$A506,"MMM")</f>
        <v>Dec</v>
      </c>
      <c r="P506" s="8" t="str">
        <f>TEXT('Input Data'!$A506,"YYYY")</f>
        <v>2022</v>
      </c>
    </row>
    <row r="507" spans="1:16" ht="14.25" customHeight="1" x14ac:dyDescent="0.3">
      <c r="A507" s="6">
        <v>44899</v>
      </c>
      <c r="B507" s="7" t="s">
        <v>62</v>
      </c>
      <c r="C507" s="8">
        <v>10</v>
      </c>
      <c r="D507" s="8" t="s">
        <v>22</v>
      </c>
      <c r="E507" s="8" t="s">
        <v>20</v>
      </c>
      <c r="F507" s="9">
        <v>0</v>
      </c>
      <c r="G507" s="8" t="str">
        <f>VLOOKUP('Input Data'!$B507,'Master Data'!$A$2:$F$46,2,0)</f>
        <v>Product26</v>
      </c>
      <c r="H507" s="8" t="str">
        <f>VLOOKUP('Input Data'!$B507,'Master Data'!$A$2:$F$46,3,0)</f>
        <v>Category04</v>
      </c>
      <c r="I507" s="8" t="str">
        <f>VLOOKUP('Input Data'!$B507,'Master Data'!$A$2:$F$46,4,0)</f>
        <v>No.</v>
      </c>
      <c r="J507" s="8">
        <f>VLOOKUP('Input Data'!$B507,'Master Data'!$A$2:$F$46,5,0)</f>
        <v>18</v>
      </c>
      <c r="K507" s="8">
        <f>VLOOKUP('Input Data'!$B507,'Master Data'!$A$2:$F$46,6,0)</f>
        <v>24.66</v>
      </c>
      <c r="L507" s="8">
        <f>'Input Data'!$C507*'Input Data'!$J507</f>
        <v>180</v>
      </c>
      <c r="M507" s="8">
        <f>'Input Data'!$C507*'Input Data'!$K507*(1-'Input Data'!$F507)</f>
        <v>246.6</v>
      </c>
      <c r="N507" s="8">
        <v>4</v>
      </c>
      <c r="O507" s="8" t="str">
        <f>TEXT('Input Data'!$A507,"MMM")</f>
        <v>Dec</v>
      </c>
      <c r="P507" s="8" t="str">
        <f>TEXT('Input Data'!$A507,"YYYY")</f>
        <v>2022</v>
      </c>
    </row>
    <row r="508" spans="1:16" ht="14.25" customHeight="1" x14ac:dyDescent="0.3">
      <c r="A508" s="6">
        <v>44899</v>
      </c>
      <c r="B508" s="7" t="s">
        <v>31</v>
      </c>
      <c r="C508" s="8">
        <v>15</v>
      </c>
      <c r="D508" s="8" t="s">
        <v>22</v>
      </c>
      <c r="E508" s="8" t="s">
        <v>20</v>
      </c>
      <c r="F508" s="9">
        <v>0</v>
      </c>
      <c r="G508" s="8" t="str">
        <f>VLOOKUP('Input Data'!$B508,'Master Data'!$A$2:$F$46,2,0)</f>
        <v>Product44</v>
      </c>
      <c r="H508" s="8" t="str">
        <f>VLOOKUP('Input Data'!$B508,'Master Data'!$A$2:$F$46,3,0)</f>
        <v>Category05</v>
      </c>
      <c r="I508" s="8" t="str">
        <f>VLOOKUP('Input Data'!$B508,'Master Data'!$A$2:$F$46,4,0)</f>
        <v>Kg</v>
      </c>
      <c r="J508" s="8">
        <f>VLOOKUP('Input Data'!$B508,'Master Data'!$A$2:$F$46,5,0)</f>
        <v>76</v>
      </c>
      <c r="K508" s="8">
        <f>VLOOKUP('Input Data'!$B508,'Master Data'!$A$2:$F$46,6,0)</f>
        <v>82.08</v>
      </c>
      <c r="L508" s="8">
        <f>'Input Data'!$C508*'Input Data'!$J508</f>
        <v>1140</v>
      </c>
      <c r="M508" s="8">
        <f>'Input Data'!$C508*'Input Data'!$K508*(1-'Input Data'!$F508)</f>
        <v>1231.2</v>
      </c>
      <c r="N508" s="8">
        <v>4</v>
      </c>
      <c r="O508" s="8" t="str">
        <f>TEXT('Input Data'!$A508,"MMM")</f>
        <v>Dec</v>
      </c>
      <c r="P508" s="8" t="str">
        <f>TEXT('Input Data'!$A508,"YYYY")</f>
        <v>2022</v>
      </c>
    </row>
    <row r="509" spans="1:16" ht="14.25" customHeight="1" x14ac:dyDescent="0.3">
      <c r="A509" s="6">
        <v>44902</v>
      </c>
      <c r="B509" s="7" t="s">
        <v>19</v>
      </c>
      <c r="C509" s="8">
        <v>12</v>
      </c>
      <c r="D509" s="8" t="s">
        <v>22</v>
      </c>
      <c r="E509" s="8" t="s">
        <v>20</v>
      </c>
      <c r="F509" s="9">
        <v>0</v>
      </c>
      <c r="G509" s="8" t="str">
        <f>VLOOKUP('Input Data'!$B509,'Master Data'!$A$2:$F$46,2,0)</f>
        <v>Product38</v>
      </c>
      <c r="H509" s="8" t="str">
        <f>VLOOKUP('Input Data'!$B509,'Master Data'!$A$2:$F$46,3,0)</f>
        <v>Category05</v>
      </c>
      <c r="I509" s="8" t="str">
        <f>VLOOKUP('Input Data'!$B509,'Master Data'!$A$2:$F$46,4,0)</f>
        <v>Kg</v>
      </c>
      <c r="J509" s="8">
        <f>VLOOKUP('Input Data'!$B509,'Master Data'!$A$2:$F$46,5,0)</f>
        <v>72</v>
      </c>
      <c r="K509" s="8">
        <f>VLOOKUP('Input Data'!$B509,'Master Data'!$A$2:$F$46,6,0)</f>
        <v>79.92</v>
      </c>
      <c r="L509" s="8">
        <f>'Input Data'!$C509*'Input Data'!$J509</f>
        <v>864</v>
      </c>
      <c r="M509" s="8">
        <f>'Input Data'!$C509*'Input Data'!$K509*(1-'Input Data'!$F509)</f>
        <v>959.04</v>
      </c>
      <c r="N509" s="8">
        <v>7</v>
      </c>
      <c r="O509" s="8" t="str">
        <f>TEXT('Input Data'!$A509,"MMM")</f>
        <v>Dec</v>
      </c>
      <c r="P509" s="8" t="str">
        <f>TEXT('Input Data'!$A509,"YYYY")</f>
        <v>2022</v>
      </c>
    </row>
    <row r="510" spans="1:16" ht="14.25" customHeight="1" x14ac:dyDescent="0.3">
      <c r="A510" s="6">
        <v>44902</v>
      </c>
      <c r="B510" s="7" t="s">
        <v>41</v>
      </c>
      <c r="C510" s="8">
        <v>13</v>
      </c>
      <c r="D510" s="8" t="s">
        <v>22</v>
      </c>
      <c r="E510" s="8" t="s">
        <v>18</v>
      </c>
      <c r="F510" s="9">
        <v>0</v>
      </c>
      <c r="G510" s="8" t="str">
        <f>VLOOKUP('Input Data'!$B510,'Master Data'!$A$2:$F$46,2,0)</f>
        <v>Product16</v>
      </c>
      <c r="H510" s="8" t="str">
        <f>VLOOKUP('Input Data'!$B510,'Master Data'!$A$2:$F$46,3,0)</f>
        <v>Category02</v>
      </c>
      <c r="I510" s="8" t="str">
        <f>VLOOKUP('Input Data'!$B510,'Master Data'!$A$2:$F$46,4,0)</f>
        <v>No.</v>
      </c>
      <c r="J510" s="8">
        <f>VLOOKUP('Input Data'!$B510,'Master Data'!$A$2:$F$46,5,0)</f>
        <v>13</v>
      </c>
      <c r="K510" s="8">
        <f>VLOOKUP('Input Data'!$B510,'Master Data'!$A$2:$F$46,6,0)</f>
        <v>16.64</v>
      </c>
      <c r="L510" s="8">
        <f>'Input Data'!$C510*'Input Data'!$J510</f>
        <v>169</v>
      </c>
      <c r="M510" s="8">
        <f>'Input Data'!$C510*'Input Data'!$K510*(1-'Input Data'!$F510)</f>
        <v>216.32</v>
      </c>
      <c r="N510" s="8">
        <v>7</v>
      </c>
      <c r="O510" s="8" t="str">
        <f>TEXT('Input Data'!$A510,"MMM")</f>
        <v>Dec</v>
      </c>
      <c r="P510" s="8" t="str">
        <f>TEXT('Input Data'!$A510,"YYYY")</f>
        <v>2022</v>
      </c>
    </row>
    <row r="511" spans="1:16" ht="14.25" customHeight="1" x14ac:dyDescent="0.3">
      <c r="A511" s="6">
        <v>44902</v>
      </c>
      <c r="B511" s="7" t="s">
        <v>19</v>
      </c>
      <c r="C511" s="8">
        <v>5</v>
      </c>
      <c r="D511" s="8" t="s">
        <v>22</v>
      </c>
      <c r="E511" s="8" t="s">
        <v>20</v>
      </c>
      <c r="F511" s="9">
        <v>0</v>
      </c>
      <c r="G511" s="8" t="str">
        <f>VLOOKUP('Input Data'!$B511,'Master Data'!$A$2:$F$46,2,0)</f>
        <v>Product38</v>
      </c>
      <c r="H511" s="8" t="str">
        <f>VLOOKUP('Input Data'!$B511,'Master Data'!$A$2:$F$46,3,0)</f>
        <v>Category05</v>
      </c>
      <c r="I511" s="8" t="str">
        <f>VLOOKUP('Input Data'!$B511,'Master Data'!$A$2:$F$46,4,0)</f>
        <v>Kg</v>
      </c>
      <c r="J511" s="8">
        <f>VLOOKUP('Input Data'!$B511,'Master Data'!$A$2:$F$46,5,0)</f>
        <v>72</v>
      </c>
      <c r="K511" s="8">
        <f>VLOOKUP('Input Data'!$B511,'Master Data'!$A$2:$F$46,6,0)</f>
        <v>79.92</v>
      </c>
      <c r="L511" s="8">
        <f>'Input Data'!$C511*'Input Data'!$J511</f>
        <v>360</v>
      </c>
      <c r="M511" s="8">
        <f>'Input Data'!$C511*'Input Data'!$K511*(1-'Input Data'!$F511)</f>
        <v>399.6</v>
      </c>
      <c r="N511" s="8">
        <v>7</v>
      </c>
      <c r="O511" s="8" t="str">
        <f>TEXT('Input Data'!$A511,"MMM")</f>
        <v>Dec</v>
      </c>
      <c r="P511" s="8" t="str">
        <f>TEXT('Input Data'!$A511,"YYYY")</f>
        <v>2022</v>
      </c>
    </row>
    <row r="512" spans="1:16" ht="14.25" customHeight="1" x14ac:dyDescent="0.3">
      <c r="A512" s="6">
        <v>44906</v>
      </c>
      <c r="B512" s="7" t="s">
        <v>46</v>
      </c>
      <c r="C512" s="8">
        <v>5</v>
      </c>
      <c r="D512" s="8" t="s">
        <v>22</v>
      </c>
      <c r="E512" s="8" t="s">
        <v>18</v>
      </c>
      <c r="F512" s="9">
        <v>0</v>
      </c>
      <c r="G512" s="8" t="str">
        <f>VLOOKUP('Input Data'!$B512,'Master Data'!$A$2:$F$46,2,0)</f>
        <v>Product27</v>
      </c>
      <c r="H512" s="8" t="str">
        <f>VLOOKUP('Input Data'!$B512,'Master Data'!$A$2:$F$46,3,0)</f>
        <v>Category04</v>
      </c>
      <c r="I512" s="8" t="str">
        <f>VLOOKUP('Input Data'!$B512,'Master Data'!$A$2:$F$46,4,0)</f>
        <v>Lt</v>
      </c>
      <c r="J512" s="8">
        <f>VLOOKUP('Input Data'!$B512,'Master Data'!$A$2:$F$46,5,0)</f>
        <v>48</v>
      </c>
      <c r="K512" s="8">
        <f>VLOOKUP('Input Data'!$B512,'Master Data'!$A$2:$F$46,6,0)</f>
        <v>57.120000000000005</v>
      </c>
      <c r="L512" s="8">
        <f>'Input Data'!$C512*'Input Data'!$J512</f>
        <v>240</v>
      </c>
      <c r="M512" s="8">
        <f>'Input Data'!$C512*'Input Data'!$K512*(1-'Input Data'!$F512)</f>
        <v>285.60000000000002</v>
      </c>
      <c r="N512" s="8">
        <v>11</v>
      </c>
      <c r="O512" s="8" t="str">
        <f>TEXT('Input Data'!$A512,"MMM")</f>
        <v>Dec</v>
      </c>
      <c r="P512" s="8" t="str">
        <f>TEXT('Input Data'!$A512,"YYYY")</f>
        <v>2022</v>
      </c>
    </row>
    <row r="513" spans="1:16" ht="14.25" customHeight="1" x14ac:dyDescent="0.3">
      <c r="A513" s="6">
        <v>44906</v>
      </c>
      <c r="B513" s="7" t="s">
        <v>21</v>
      </c>
      <c r="C513" s="8">
        <v>9</v>
      </c>
      <c r="D513" s="8" t="s">
        <v>17</v>
      </c>
      <c r="E513" s="8" t="s">
        <v>18</v>
      </c>
      <c r="F513" s="9">
        <v>0</v>
      </c>
      <c r="G513" s="8" t="str">
        <f>VLOOKUP('Input Data'!$B513,'Master Data'!$A$2:$F$46,2,0)</f>
        <v>Product13</v>
      </c>
      <c r="H513" s="8" t="str">
        <f>VLOOKUP('Input Data'!$B513,'Master Data'!$A$2:$F$46,3,0)</f>
        <v>Category02</v>
      </c>
      <c r="I513" s="8" t="str">
        <f>VLOOKUP('Input Data'!$B513,'Master Data'!$A$2:$F$46,4,0)</f>
        <v>Kg</v>
      </c>
      <c r="J513" s="8">
        <f>VLOOKUP('Input Data'!$B513,'Master Data'!$A$2:$F$46,5,0)</f>
        <v>112</v>
      </c>
      <c r="K513" s="8">
        <f>VLOOKUP('Input Data'!$B513,'Master Data'!$A$2:$F$46,6,0)</f>
        <v>122.08</v>
      </c>
      <c r="L513" s="8">
        <f>'Input Data'!$C513*'Input Data'!$J513</f>
        <v>1008</v>
      </c>
      <c r="M513" s="8">
        <f>'Input Data'!$C513*'Input Data'!$K513*(1-'Input Data'!$F513)</f>
        <v>1098.72</v>
      </c>
      <c r="N513" s="8">
        <v>11</v>
      </c>
      <c r="O513" s="8" t="str">
        <f>TEXT('Input Data'!$A513,"MMM")</f>
        <v>Dec</v>
      </c>
      <c r="P513" s="8" t="str">
        <f>TEXT('Input Data'!$A513,"YYYY")</f>
        <v>2022</v>
      </c>
    </row>
    <row r="514" spans="1:16" ht="14.25" customHeight="1" x14ac:dyDescent="0.3">
      <c r="A514" s="6">
        <v>44906</v>
      </c>
      <c r="B514" s="7" t="s">
        <v>29</v>
      </c>
      <c r="C514" s="8">
        <v>10</v>
      </c>
      <c r="D514" s="8" t="s">
        <v>18</v>
      </c>
      <c r="E514" s="8" t="s">
        <v>20</v>
      </c>
      <c r="F514" s="9">
        <v>0</v>
      </c>
      <c r="G514" s="8" t="str">
        <f>VLOOKUP('Input Data'!$B514,'Master Data'!$A$2:$F$46,2,0)</f>
        <v>Product14</v>
      </c>
      <c r="H514" s="8" t="str">
        <f>VLOOKUP('Input Data'!$B514,'Master Data'!$A$2:$F$46,3,0)</f>
        <v>Category02</v>
      </c>
      <c r="I514" s="8" t="str">
        <f>VLOOKUP('Input Data'!$B514,'Master Data'!$A$2:$F$46,4,0)</f>
        <v>Kg</v>
      </c>
      <c r="J514" s="8">
        <f>VLOOKUP('Input Data'!$B514,'Master Data'!$A$2:$F$46,5,0)</f>
        <v>112</v>
      </c>
      <c r="K514" s="8">
        <f>VLOOKUP('Input Data'!$B514,'Master Data'!$A$2:$F$46,6,0)</f>
        <v>146.72</v>
      </c>
      <c r="L514" s="8">
        <f>'Input Data'!$C514*'Input Data'!$J514</f>
        <v>1120</v>
      </c>
      <c r="M514" s="8">
        <f>'Input Data'!$C514*'Input Data'!$K514*(1-'Input Data'!$F514)</f>
        <v>1467.2</v>
      </c>
      <c r="N514" s="8">
        <v>11</v>
      </c>
      <c r="O514" s="8" t="str">
        <f>TEXT('Input Data'!$A514,"MMM")</f>
        <v>Dec</v>
      </c>
      <c r="P514" s="8" t="str">
        <f>TEXT('Input Data'!$A514,"YYYY")</f>
        <v>2022</v>
      </c>
    </row>
    <row r="515" spans="1:16" ht="14.25" customHeight="1" x14ac:dyDescent="0.3">
      <c r="A515" s="6">
        <v>44907</v>
      </c>
      <c r="B515" s="7" t="s">
        <v>48</v>
      </c>
      <c r="C515" s="8">
        <v>9</v>
      </c>
      <c r="D515" s="8" t="s">
        <v>17</v>
      </c>
      <c r="E515" s="8" t="s">
        <v>20</v>
      </c>
      <c r="F515" s="9">
        <v>0</v>
      </c>
      <c r="G515" s="8" t="str">
        <f>VLOOKUP('Input Data'!$B515,'Master Data'!$A$2:$F$46,2,0)</f>
        <v>Product30</v>
      </c>
      <c r="H515" s="8" t="str">
        <f>VLOOKUP('Input Data'!$B515,'Master Data'!$A$2:$F$46,3,0)</f>
        <v>Category04</v>
      </c>
      <c r="I515" s="8" t="str">
        <f>VLOOKUP('Input Data'!$B515,'Master Data'!$A$2:$F$46,4,0)</f>
        <v>Ft</v>
      </c>
      <c r="J515" s="8">
        <f>VLOOKUP('Input Data'!$B515,'Master Data'!$A$2:$F$46,5,0)</f>
        <v>148</v>
      </c>
      <c r="K515" s="8">
        <f>VLOOKUP('Input Data'!$B515,'Master Data'!$A$2:$F$46,6,0)</f>
        <v>201.28</v>
      </c>
      <c r="L515" s="8">
        <f>'Input Data'!$C515*'Input Data'!$J515</f>
        <v>1332</v>
      </c>
      <c r="M515" s="8">
        <f>'Input Data'!$C515*'Input Data'!$K515*(1-'Input Data'!$F515)</f>
        <v>1811.52</v>
      </c>
      <c r="N515" s="8">
        <v>12</v>
      </c>
      <c r="O515" s="8" t="str">
        <f>TEXT('Input Data'!$A515,"MMM")</f>
        <v>Dec</v>
      </c>
      <c r="P515" s="8" t="str">
        <f>TEXT('Input Data'!$A515,"YYYY")</f>
        <v>2022</v>
      </c>
    </row>
    <row r="516" spans="1:16" ht="14.25" customHeight="1" x14ac:dyDescent="0.3">
      <c r="A516" s="6">
        <v>44907</v>
      </c>
      <c r="B516" s="7" t="s">
        <v>61</v>
      </c>
      <c r="C516" s="8">
        <v>10</v>
      </c>
      <c r="D516" s="8" t="s">
        <v>17</v>
      </c>
      <c r="E516" s="8" t="s">
        <v>18</v>
      </c>
      <c r="F516" s="9">
        <v>0</v>
      </c>
      <c r="G516" s="8" t="str">
        <f>VLOOKUP('Input Data'!$B516,'Master Data'!$A$2:$F$46,2,0)</f>
        <v>Product41</v>
      </c>
      <c r="H516" s="8" t="str">
        <f>VLOOKUP('Input Data'!$B516,'Master Data'!$A$2:$F$46,3,0)</f>
        <v>Category05</v>
      </c>
      <c r="I516" s="8" t="str">
        <f>VLOOKUP('Input Data'!$B516,'Master Data'!$A$2:$F$46,4,0)</f>
        <v>Ft</v>
      </c>
      <c r="J516" s="8">
        <f>VLOOKUP('Input Data'!$B516,'Master Data'!$A$2:$F$46,5,0)</f>
        <v>138</v>
      </c>
      <c r="K516" s="8">
        <f>VLOOKUP('Input Data'!$B516,'Master Data'!$A$2:$F$46,6,0)</f>
        <v>173.88</v>
      </c>
      <c r="L516" s="8">
        <f>'Input Data'!$C516*'Input Data'!$J516</f>
        <v>1380</v>
      </c>
      <c r="M516" s="8">
        <f>'Input Data'!$C516*'Input Data'!$K516*(1-'Input Data'!$F516)</f>
        <v>1738.8</v>
      </c>
      <c r="N516" s="8">
        <v>12</v>
      </c>
      <c r="O516" s="8" t="str">
        <f>TEXT('Input Data'!$A516,"MMM")</f>
        <v>Dec</v>
      </c>
      <c r="P516" s="8" t="str">
        <f>TEXT('Input Data'!$A516,"YYYY")</f>
        <v>2022</v>
      </c>
    </row>
    <row r="517" spans="1:16" ht="14.25" customHeight="1" x14ac:dyDescent="0.3">
      <c r="A517" s="6">
        <v>44909</v>
      </c>
      <c r="B517" s="7" t="s">
        <v>44</v>
      </c>
      <c r="C517" s="8">
        <v>4</v>
      </c>
      <c r="D517" s="8" t="s">
        <v>22</v>
      </c>
      <c r="E517" s="8" t="s">
        <v>20</v>
      </c>
      <c r="F517" s="9">
        <v>0</v>
      </c>
      <c r="G517" s="8" t="str">
        <f>VLOOKUP('Input Data'!$B517,'Master Data'!$A$2:$F$46,2,0)</f>
        <v>Product05</v>
      </c>
      <c r="H517" s="8" t="str">
        <f>VLOOKUP('Input Data'!$B517,'Master Data'!$A$2:$F$46,3,0)</f>
        <v>Category01</v>
      </c>
      <c r="I517" s="8" t="str">
        <f>VLOOKUP('Input Data'!$B517,'Master Data'!$A$2:$F$46,4,0)</f>
        <v>Ft</v>
      </c>
      <c r="J517" s="8">
        <f>VLOOKUP('Input Data'!$B517,'Master Data'!$A$2:$F$46,5,0)</f>
        <v>133</v>
      </c>
      <c r="K517" s="8">
        <f>VLOOKUP('Input Data'!$B517,'Master Data'!$A$2:$F$46,6,0)</f>
        <v>155.61000000000001</v>
      </c>
      <c r="L517" s="8">
        <f>'Input Data'!$C517*'Input Data'!$J517</f>
        <v>532</v>
      </c>
      <c r="M517" s="8">
        <f>'Input Data'!$C517*'Input Data'!$K517*(1-'Input Data'!$F517)</f>
        <v>622.44000000000005</v>
      </c>
      <c r="N517" s="8">
        <v>14</v>
      </c>
      <c r="O517" s="8" t="str">
        <f>TEXT('Input Data'!$A517,"MMM")</f>
        <v>Dec</v>
      </c>
      <c r="P517" s="8" t="str">
        <f>TEXT('Input Data'!$A517,"YYYY")</f>
        <v>2022</v>
      </c>
    </row>
    <row r="518" spans="1:16" ht="14.25" customHeight="1" x14ac:dyDescent="0.3">
      <c r="A518" s="6">
        <v>44910</v>
      </c>
      <c r="B518" s="7" t="s">
        <v>57</v>
      </c>
      <c r="C518" s="8">
        <v>13</v>
      </c>
      <c r="D518" s="8" t="s">
        <v>22</v>
      </c>
      <c r="E518" s="8" t="s">
        <v>18</v>
      </c>
      <c r="F518" s="9">
        <v>0</v>
      </c>
      <c r="G518" s="8" t="str">
        <f>VLOOKUP('Input Data'!$B518,'Master Data'!$A$2:$F$46,2,0)</f>
        <v>Product09</v>
      </c>
      <c r="H518" s="8" t="str">
        <f>VLOOKUP('Input Data'!$B518,'Master Data'!$A$2:$F$46,3,0)</f>
        <v>Category01</v>
      </c>
      <c r="I518" s="8" t="str">
        <f>VLOOKUP('Input Data'!$B518,'Master Data'!$A$2:$F$46,4,0)</f>
        <v>No.</v>
      </c>
      <c r="J518" s="8">
        <f>VLOOKUP('Input Data'!$B518,'Master Data'!$A$2:$F$46,5,0)</f>
        <v>6</v>
      </c>
      <c r="K518" s="8">
        <f>VLOOKUP('Input Data'!$B518,'Master Data'!$A$2:$F$46,6,0)</f>
        <v>7.8599999999999994</v>
      </c>
      <c r="L518" s="8">
        <f>'Input Data'!$C518*'Input Data'!$J518</f>
        <v>78</v>
      </c>
      <c r="M518" s="8">
        <f>'Input Data'!$C518*'Input Data'!$K518*(1-'Input Data'!$F518)</f>
        <v>102.17999999999999</v>
      </c>
      <c r="N518" s="8">
        <v>15</v>
      </c>
      <c r="O518" s="8" t="str">
        <f>TEXT('Input Data'!$A518,"MMM")</f>
        <v>Dec</v>
      </c>
      <c r="P518" s="8" t="str">
        <f>TEXT('Input Data'!$A518,"YYYY")</f>
        <v>2022</v>
      </c>
    </row>
    <row r="519" spans="1:16" ht="14.25" customHeight="1" x14ac:dyDescent="0.3">
      <c r="A519" s="6">
        <v>44914</v>
      </c>
      <c r="B519" s="7" t="s">
        <v>31</v>
      </c>
      <c r="C519" s="8">
        <v>7</v>
      </c>
      <c r="D519" s="8" t="s">
        <v>22</v>
      </c>
      <c r="E519" s="8" t="s">
        <v>18</v>
      </c>
      <c r="F519" s="9">
        <v>0</v>
      </c>
      <c r="G519" s="8" t="str">
        <f>VLOOKUP('Input Data'!$B519,'Master Data'!$A$2:$F$46,2,0)</f>
        <v>Product44</v>
      </c>
      <c r="H519" s="8" t="str">
        <f>VLOOKUP('Input Data'!$B519,'Master Data'!$A$2:$F$46,3,0)</f>
        <v>Category05</v>
      </c>
      <c r="I519" s="8" t="str">
        <f>VLOOKUP('Input Data'!$B519,'Master Data'!$A$2:$F$46,4,0)</f>
        <v>Kg</v>
      </c>
      <c r="J519" s="8">
        <f>VLOOKUP('Input Data'!$B519,'Master Data'!$A$2:$F$46,5,0)</f>
        <v>76</v>
      </c>
      <c r="K519" s="8">
        <f>VLOOKUP('Input Data'!$B519,'Master Data'!$A$2:$F$46,6,0)</f>
        <v>82.08</v>
      </c>
      <c r="L519" s="8">
        <f>'Input Data'!$C519*'Input Data'!$J519</f>
        <v>532</v>
      </c>
      <c r="M519" s="8">
        <f>'Input Data'!$C519*'Input Data'!$K519*(1-'Input Data'!$F519)</f>
        <v>574.55999999999995</v>
      </c>
      <c r="N519" s="8">
        <v>19</v>
      </c>
      <c r="O519" s="8" t="str">
        <f>TEXT('Input Data'!$A519,"MMM")</f>
        <v>Dec</v>
      </c>
      <c r="P519" s="8" t="str">
        <f>TEXT('Input Data'!$A519,"YYYY")</f>
        <v>2022</v>
      </c>
    </row>
    <row r="520" spans="1:16" ht="14.25" customHeight="1" x14ac:dyDescent="0.3">
      <c r="A520" s="6">
        <v>44914</v>
      </c>
      <c r="B520" s="7" t="s">
        <v>51</v>
      </c>
      <c r="C520" s="8">
        <v>14</v>
      </c>
      <c r="D520" s="8" t="s">
        <v>22</v>
      </c>
      <c r="E520" s="8" t="s">
        <v>20</v>
      </c>
      <c r="F520" s="9">
        <v>0</v>
      </c>
      <c r="G520" s="8" t="str">
        <f>VLOOKUP('Input Data'!$B520,'Master Data'!$A$2:$F$46,2,0)</f>
        <v>Product11</v>
      </c>
      <c r="H520" s="8" t="str">
        <f>VLOOKUP('Input Data'!$B520,'Master Data'!$A$2:$F$46,3,0)</f>
        <v>Category02</v>
      </c>
      <c r="I520" s="8" t="str">
        <f>VLOOKUP('Input Data'!$B520,'Master Data'!$A$2:$F$46,4,0)</f>
        <v>Lt</v>
      </c>
      <c r="J520" s="8">
        <f>VLOOKUP('Input Data'!$B520,'Master Data'!$A$2:$F$46,5,0)</f>
        <v>44</v>
      </c>
      <c r="K520" s="8">
        <f>VLOOKUP('Input Data'!$B520,'Master Data'!$A$2:$F$46,6,0)</f>
        <v>48.4</v>
      </c>
      <c r="L520" s="8">
        <f>'Input Data'!$C520*'Input Data'!$J520</f>
        <v>616</v>
      </c>
      <c r="M520" s="8">
        <f>'Input Data'!$C520*'Input Data'!$K520*(1-'Input Data'!$F520)</f>
        <v>677.6</v>
      </c>
      <c r="N520" s="8">
        <v>19</v>
      </c>
      <c r="O520" s="8" t="str">
        <f>TEXT('Input Data'!$A520,"MMM")</f>
        <v>Dec</v>
      </c>
      <c r="P520" s="8" t="str">
        <f>TEXT('Input Data'!$A520,"YYYY")</f>
        <v>2022</v>
      </c>
    </row>
    <row r="521" spans="1:16" ht="14.25" customHeight="1" x14ac:dyDescent="0.3">
      <c r="A521" s="6">
        <v>44914</v>
      </c>
      <c r="B521" s="7" t="s">
        <v>57</v>
      </c>
      <c r="C521" s="8">
        <v>11</v>
      </c>
      <c r="D521" s="8" t="s">
        <v>18</v>
      </c>
      <c r="E521" s="8" t="s">
        <v>18</v>
      </c>
      <c r="F521" s="9">
        <v>0</v>
      </c>
      <c r="G521" s="8" t="str">
        <f>VLOOKUP('Input Data'!$B521,'Master Data'!$A$2:$F$46,2,0)</f>
        <v>Product09</v>
      </c>
      <c r="H521" s="8" t="str">
        <f>VLOOKUP('Input Data'!$B521,'Master Data'!$A$2:$F$46,3,0)</f>
        <v>Category01</v>
      </c>
      <c r="I521" s="8" t="str">
        <f>VLOOKUP('Input Data'!$B521,'Master Data'!$A$2:$F$46,4,0)</f>
        <v>No.</v>
      </c>
      <c r="J521" s="8">
        <f>VLOOKUP('Input Data'!$B521,'Master Data'!$A$2:$F$46,5,0)</f>
        <v>6</v>
      </c>
      <c r="K521" s="8">
        <f>VLOOKUP('Input Data'!$B521,'Master Data'!$A$2:$F$46,6,0)</f>
        <v>7.8599999999999994</v>
      </c>
      <c r="L521" s="8">
        <f>'Input Data'!$C521*'Input Data'!$J521</f>
        <v>66</v>
      </c>
      <c r="M521" s="8">
        <f>'Input Data'!$C521*'Input Data'!$K521*(1-'Input Data'!$F521)</f>
        <v>86.46</v>
      </c>
      <c r="N521" s="8">
        <v>19</v>
      </c>
      <c r="O521" s="8" t="str">
        <f>TEXT('Input Data'!$A521,"MMM")</f>
        <v>Dec</v>
      </c>
      <c r="P521" s="8" t="str">
        <f>TEXT('Input Data'!$A521,"YYYY")</f>
        <v>2022</v>
      </c>
    </row>
    <row r="522" spans="1:16" ht="14.25" customHeight="1" x14ac:dyDescent="0.3">
      <c r="A522" s="6">
        <v>44916</v>
      </c>
      <c r="B522" s="7" t="s">
        <v>35</v>
      </c>
      <c r="C522" s="8">
        <v>10</v>
      </c>
      <c r="D522" s="8" t="s">
        <v>22</v>
      </c>
      <c r="E522" s="8" t="s">
        <v>18</v>
      </c>
      <c r="F522" s="9">
        <v>0</v>
      </c>
      <c r="G522" s="8" t="str">
        <f>VLOOKUP('Input Data'!$B522,'Master Data'!$A$2:$F$46,2,0)</f>
        <v>Product06</v>
      </c>
      <c r="H522" s="8" t="str">
        <f>VLOOKUP('Input Data'!$B522,'Master Data'!$A$2:$F$46,3,0)</f>
        <v>Category01</v>
      </c>
      <c r="I522" s="8" t="str">
        <f>VLOOKUP('Input Data'!$B522,'Master Data'!$A$2:$F$46,4,0)</f>
        <v>Kg</v>
      </c>
      <c r="J522" s="8">
        <f>VLOOKUP('Input Data'!$B522,'Master Data'!$A$2:$F$46,5,0)</f>
        <v>75</v>
      </c>
      <c r="K522" s="8">
        <f>VLOOKUP('Input Data'!$B522,'Master Data'!$A$2:$F$46,6,0)</f>
        <v>85.5</v>
      </c>
      <c r="L522" s="8">
        <f>'Input Data'!$C522*'Input Data'!$J522</f>
        <v>750</v>
      </c>
      <c r="M522" s="8">
        <f>'Input Data'!$C522*'Input Data'!$K522*(1-'Input Data'!$F522)</f>
        <v>855</v>
      </c>
      <c r="N522" s="8">
        <v>21</v>
      </c>
      <c r="O522" s="8" t="str">
        <f>TEXT('Input Data'!$A522,"MMM")</f>
        <v>Dec</v>
      </c>
      <c r="P522" s="8" t="str">
        <f>TEXT('Input Data'!$A522,"YYYY")</f>
        <v>2022</v>
      </c>
    </row>
    <row r="523" spans="1:16" ht="14.25" customHeight="1" x14ac:dyDescent="0.3">
      <c r="A523" s="6">
        <v>44924</v>
      </c>
      <c r="B523" s="7" t="s">
        <v>45</v>
      </c>
      <c r="C523" s="8">
        <v>15</v>
      </c>
      <c r="D523" s="8" t="s">
        <v>22</v>
      </c>
      <c r="E523" s="8" t="s">
        <v>18</v>
      </c>
      <c r="F523" s="9">
        <v>0</v>
      </c>
      <c r="G523" s="8" t="str">
        <f>VLOOKUP('Input Data'!$B523,'Master Data'!$A$2:$F$46,2,0)</f>
        <v>Product08</v>
      </c>
      <c r="H523" s="8" t="str">
        <f>VLOOKUP('Input Data'!$B523,'Master Data'!$A$2:$F$46,3,0)</f>
        <v>Category01</v>
      </c>
      <c r="I523" s="8" t="str">
        <f>VLOOKUP('Input Data'!$B523,'Master Data'!$A$2:$F$46,4,0)</f>
        <v>Kg</v>
      </c>
      <c r="J523" s="8">
        <f>VLOOKUP('Input Data'!$B523,'Master Data'!$A$2:$F$46,5,0)</f>
        <v>83</v>
      </c>
      <c r="K523" s="8">
        <f>VLOOKUP('Input Data'!$B523,'Master Data'!$A$2:$F$46,6,0)</f>
        <v>94.62</v>
      </c>
      <c r="L523" s="8">
        <f>'Input Data'!$C523*'Input Data'!$J523</f>
        <v>1245</v>
      </c>
      <c r="M523" s="8">
        <f>'Input Data'!$C523*'Input Data'!$K523*(1-'Input Data'!$F523)</f>
        <v>1419.3000000000002</v>
      </c>
      <c r="N523" s="8">
        <v>29</v>
      </c>
      <c r="O523" s="8" t="str">
        <f>TEXT('Input Data'!$A523,"MMM")</f>
        <v>Dec</v>
      </c>
      <c r="P523" s="8" t="str">
        <f>TEXT('Input Data'!$A523,"YYYY")</f>
        <v>2022</v>
      </c>
    </row>
    <row r="524" spans="1:16" ht="14.25" customHeight="1" x14ac:dyDescent="0.3">
      <c r="A524" s="6">
        <v>44924</v>
      </c>
      <c r="B524" s="7" t="s">
        <v>30</v>
      </c>
      <c r="C524" s="8">
        <v>1</v>
      </c>
      <c r="D524" s="8" t="s">
        <v>17</v>
      </c>
      <c r="E524" s="8" t="s">
        <v>20</v>
      </c>
      <c r="F524" s="9">
        <v>0</v>
      </c>
      <c r="G524" s="8" t="str">
        <f>VLOOKUP('Input Data'!$B524,'Master Data'!$A$2:$F$46,2,0)</f>
        <v>Product42</v>
      </c>
      <c r="H524" s="8" t="str">
        <f>VLOOKUP('Input Data'!$B524,'Master Data'!$A$2:$F$46,3,0)</f>
        <v>Category05</v>
      </c>
      <c r="I524" s="8" t="str">
        <f>VLOOKUP('Input Data'!$B524,'Master Data'!$A$2:$F$46,4,0)</f>
        <v>Ft</v>
      </c>
      <c r="J524" s="8">
        <f>VLOOKUP('Input Data'!$B524,'Master Data'!$A$2:$F$46,5,0)</f>
        <v>120</v>
      </c>
      <c r="K524" s="8">
        <f>VLOOKUP('Input Data'!$B524,'Master Data'!$A$2:$F$46,6,0)</f>
        <v>162</v>
      </c>
      <c r="L524" s="8">
        <f>'Input Data'!$C524*'Input Data'!$J524</f>
        <v>120</v>
      </c>
      <c r="M524" s="8">
        <f>'Input Data'!$C524*'Input Data'!$K524*(1-'Input Data'!$F524)</f>
        <v>162</v>
      </c>
      <c r="N524" s="8">
        <v>29</v>
      </c>
      <c r="O524" s="8" t="str">
        <f>TEXT('Input Data'!$A524,"MMM")</f>
        <v>Dec</v>
      </c>
      <c r="P524" s="8" t="str">
        <f>TEXT('Input Data'!$A524,"YYYY")</f>
        <v>2022</v>
      </c>
    </row>
    <row r="525" spans="1:16" ht="14.25" customHeight="1" x14ac:dyDescent="0.3">
      <c r="A525" s="6">
        <v>44925</v>
      </c>
      <c r="B525" s="7" t="s">
        <v>61</v>
      </c>
      <c r="C525" s="8">
        <v>14</v>
      </c>
      <c r="D525" s="8" t="s">
        <v>22</v>
      </c>
      <c r="E525" s="8" t="s">
        <v>18</v>
      </c>
      <c r="F525" s="9">
        <v>0</v>
      </c>
      <c r="G525" s="8" t="str">
        <f>VLOOKUP('Input Data'!$B525,'Master Data'!$A$2:$F$46,2,0)</f>
        <v>Product41</v>
      </c>
      <c r="H525" s="8" t="str">
        <f>VLOOKUP('Input Data'!$B525,'Master Data'!$A$2:$F$46,3,0)</f>
        <v>Category05</v>
      </c>
      <c r="I525" s="8" t="str">
        <f>VLOOKUP('Input Data'!$B525,'Master Data'!$A$2:$F$46,4,0)</f>
        <v>Ft</v>
      </c>
      <c r="J525" s="8">
        <f>VLOOKUP('Input Data'!$B525,'Master Data'!$A$2:$F$46,5,0)</f>
        <v>138</v>
      </c>
      <c r="K525" s="8">
        <f>VLOOKUP('Input Data'!$B525,'Master Data'!$A$2:$F$46,6,0)</f>
        <v>173.88</v>
      </c>
      <c r="L525" s="8">
        <f>'Input Data'!$C525*'Input Data'!$J525</f>
        <v>1932</v>
      </c>
      <c r="M525" s="8">
        <f>'Input Data'!$C525*'Input Data'!$K525*(1-'Input Data'!$F525)</f>
        <v>2434.3199999999997</v>
      </c>
      <c r="N525" s="8">
        <v>30</v>
      </c>
      <c r="O525" s="8" t="str">
        <f>TEXT('Input Data'!$A525,"MMM")</f>
        <v>Dec</v>
      </c>
      <c r="P525" s="8" t="str">
        <f>TEXT('Input Data'!$A525,"YYYY")</f>
        <v>2022</v>
      </c>
    </row>
    <row r="526" spans="1:16" ht="14.25" customHeight="1" x14ac:dyDescent="0.3">
      <c r="A526" s="6">
        <v>44926</v>
      </c>
      <c r="B526" s="7" t="s">
        <v>58</v>
      </c>
      <c r="C526" s="8">
        <v>12</v>
      </c>
      <c r="D526" s="8" t="s">
        <v>18</v>
      </c>
      <c r="E526" s="8" t="s">
        <v>18</v>
      </c>
      <c r="F526" s="9">
        <v>0</v>
      </c>
      <c r="G526" s="8" t="str">
        <f>VLOOKUP('Input Data'!$B526,'Master Data'!$A$2:$F$46,2,0)</f>
        <v>Product33</v>
      </c>
      <c r="H526" s="8" t="str">
        <f>VLOOKUP('Input Data'!$B526,'Master Data'!$A$2:$F$46,3,0)</f>
        <v>Category04</v>
      </c>
      <c r="I526" s="8" t="str">
        <f>VLOOKUP('Input Data'!$B526,'Master Data'!$A$2:$F$46,4,0)</f>
        <v>Kg</v>
      </c>
      <c r="J526" s="8">
        <f>VLOOKUP('Input Data'!$B526,'Master Data'!$A$2:$F$46,5,0)</f>
        <v>95</v>
      </c>
      <c r="K526" s="8">
        <f>VLOOKUP('Input Data'!$B526,'Master Data'!$A$2:$F$46,6,0)</f>
        <v>119.7</v>
      </c>
      <c r="L526" s="8">
        <f>'Input Data'!$C526*'Input Data'!$J526</f>
        <v>1140</v>
      </c>
      <c r="M526" s="8">
        <f>'Input Data'!$C526*'Input Data'!$K526*(1-'Input Data'!$F526)</f>
        <v>1436.4</v>
      </c>
      <c r="N526" s="8">
        <v>31</v>
      </c>
      <c r="O526" s="8" t="str">
        <f>TEXT('Input Data'!$A526,"MMM")</f>
        <v>Dec</v>
      </c>
      <c r="P526" s="8" t="str">
        <f>TEXT('Input Data'!$A526,"YYYY")</f>
        <v>2022</v>
      </c>
    </row>
    <row r="527" spans="1:16" ht="14.25" customHeight="1" x14ac:dyDescent="0.3">
      <c r="A527" s="6">
        <v>44926</v>
      </c>
      <c r="B527" s="7" t="s">
        <v>51</v>
      </c>
      <c r="C527" s="8">
        <v>6</v>
      </c>
      <c r="D527" s="8" t="s">
        <v>18</v>
      </c>
      <c r="E527" s="8" t="s">
        <v>18</v>
      </c>
      <c r="F527" s="9">
        <v>0</v>
      </c>
      <c r="G527" s="8" t="str">
        <f>VLOOKUP('Input Data'!$B527,'Master Data'!$A$2:$F$46,2,0)</f>
        <v>Product11</v>
      </c>
      <c r="H527" s="8" t="str">
        <f>VLOOKUP('Input Data'!$B527,'Master Data'!$A$2:$F$46,3,0)</f>
        <v>Category02</v>
      </c>
      <c r="I527" s="8" t="str">
        <f>VLOOKUP('Input Data'!$B527,'Master Data'!$A$2:$F$46,4,0)</f>
        <v>Lt</v>
      </c>
      <c r="J527" s="8">
        <f>VLOOKUP('Input Data'!$B527,'Master Data'!$A$2:$F$46,5,0)</f>
        <v>44</v>
      </c>
      <c r="K527" s="8">
        <f>VLOOKUP('Input Data'!$B527,'Master Data'!$A$2:$F$46,6,0)</f>
        <v>48.4</v>
      </c>
      <c r="L527" s="8">
        <f>'Input Data'!$C527*'Input Data'!$J527</f>
        <v>264</v>
      </c>
      <c r="M527" s="8">
        <f>'Input Data'!$C527*'Input Data'!$K527*(1-'Input Data'!$F527)</f>
        <v>290.39999999999998</v>
      </c>
      <c r="N527" s="8">
        <v>31</v>
      </c>
      <c r="O527" s="8" t="str">
        <f>TEXT('Input Data'!$A527,"MMM")</f>
        <v>Dec</v>
      </c>
      <c r="P527" s="8" t="str">
        <f>TEXT('Input Data'!$A527,"YYYY")</f>
        <v>2022</v>
      </c>
    </row>
    <row r="528" spans="1:16" ht="14.25" customHeight="1" x14ac:dyDescent="0.3">
      <c r="A528" s="6">
        <v>44926</v>
      </c>
      <c r="B528" s="7" t="s">
        <v>51</v>
      </c>
      <c r="C528" s="8">
        <v>3</v>
      </c>
      <c r="D528" s="8" t="s">
        <v>17</v>
      </c>
      <c r="E528" s="8" t="s">
        <v>20</v>
      </c>
      <c r="F528" s="9">
        <v>0</v>
      </c>
      <c r="G528" s="8" t="str">
        <f>VLOOKUP('Input Data'!$B528,'Master Data'!$A$2:$F$46,2,0)</f>
        <v>Product11</v>
      </c>
      <c r="H528" s="8" t="str">
        <f>VLOOKUP('Input Data'!$B528,'Master Data'!$A$2:$F$46,3,0)</f>
        <v>Category02</v>
      </c>
      <c r="I528" s="8" t="str">
        <f>VLOOKUP('Input Data'!$B528,'Master Data'!$A$2:$F$46,4,0)</f>
        <v>Lt</v>
      </c>
      <c r="J528" s="8">
        <f>VLOOKUP('Input Data'!$B528,'Master Data'!$A$2:$F$46,5,0)</f>
        <v>44</v>
      </c>
      <c r="K528" s="8">
        <f>VLOOKUP('Input Data'!$B528,'Master Data'!$A$2:$F$46,6,0)</f>
        <v>48.4</v>
      </c>
      <c r="L528" s="8">
        <f>'Input Data'!$C528*'Input Data'!$J528</f>
        <v>132</v>
      </c>
      <c r="M528" s="8">
        <f>'Input Data'!$C528*'Input Data'!$K528*(1-'Input Data'!$F528)</f>
        <v>145.19999999999999</v>
      </c>
      <c r="N528" s="8">
        <v>31</v>
      </c>
      <c r="O528" s="8" t="str">
        <f>TEXT('Input Data'!$A528,"MMM")</f>
        <v>Dec</v>
      </c>
      <c r="P528" s="8" t="str">
        <f>TEXT('Input Data'!$A528,"YYYY")</f>
        <v>2022</v>
      </c>
    </row>
    <row r="529" spans="1:6" ht="14.25" customHeight="1" x14ac:dyDescent="0.3">
      <c r="A529" s="10"/>
      <c r="B529" s="10"/>
      <c r="C529" s="10"/>
      <c r="D529" s="10"/>
      <c r="E529" s="10"/>
      <c r="F529" s="10"/>
    </row>
    <row r="530" spans="1:6" ht="14.25" customHeight="1" x14ac:dyDescent="0.3">
      <c r="A530" s="10"/>
      <c r="B530" s="10"/>
      <c r="C530" s="10"/>
      <c r="D530" s="10"/>
      <c r="E530" s="10"/>
      <c r="F530" s="10"/>
    </row>
    <row r="531" spans="1:6" ht="14.25" customHeight="1" x14ac:dyDescent="0.3">
      <c r="A531" s="10"/>
      <c r="B531" s="10"/>
      <c r="C531" s="10"/>
      <c r="D531" s="10"/>
      <c r="E531" s="10"/>
      <c r="F531" s="10"/>
    </row>
    <row r="532" spans="1:6" ht="14.25" customHeight="1" x14ac:dyDescent="0.3">
      <c r="A532" s="10"/>
      <c r="B532" s="10"/>
      <c r="C532" s="10"/>
      <c r="D532" s="10"/>
      <c r="E532" s="10"/>
      <c r="F532" s="10"/>
    </row>
    <row r="533" spans="1:6" ht="14.25" customHeight="1" x14ac:dyDescent="0.3">
      <c r="A533" s="10"/>
      <c r="B533" s="10"/>
      <c r="C533" s="10"/>
      <c r="D533" s="10"/>
      <c r="E533" s="10"/>
      <c r="F533" s="10"/>
    </row>
    <row r="534" spans="1:6" ht="14.25" customHeight="1" x14ac:dyDescent="0.3">
      <c r="A534" s="10"/>
      <c r="B534" s="10"/>
      <c r="C534" s="10"/>
      <c r="D534" s="10"/>
      <c r="E534" s="10"/>
      <c r="F534" s="10"/>
    </row>
    <row r="535" spans="1:6" ht="14.25" customHeight="1" x14ac:dyDescent="0.3">
      <c r="A535" s="10"/>
      <c r="B535" s="10"/>
      <c r="C535" s="10"/>
      <c r="D535" s="10"/>
      <c r="E535" s="10"/>
      <c r="F535" s="10"/>
    </row>
    <row r="536" spans="1:6" ht="14.25" customHeight="1" x14ac:dyDescent="0.3">
      <c r="A536" s="10"/>
      <c r="B536" s="10"/>
      <c r="C536" s="10"/>
      <c r="D536" s="10"/>
      <c r="E536" s="10"/>
      <c r="F536" s="10"/>
    </row>
    <row r="537" spans="1:6" ht="14.25" customHeight="1" x14ac:dyDescent="0.3">
      <c r="A537" s="10"/>
      <c r="B537" s="10"/>
      <c r="C537" s="10"/>
      <c r="D537" s="10"/>
      <c r="E537" s="10"/>
      <c r="F537" s="10"/>
    </row>
    <row r="538" spans="1:6" ht="14.25" customHeight="1" x14ac:dyDescent="0.3">
      <c r="A538" s="10"/>
      <c r="B538" s="10"/>
      <c r="C538" s="10"/>
      <c r="D538" s="10"/>
      <c r="E538" s="10"/>
      <c r="F538" s="10"/>
    </row>
    <row r="539" spans="1:6" ht="14.25" customHeight="1" x14ac:dyDescent="0.3">
      <c r="A539" s="10"/>
      <c r="B539" s="10"/>
      <c r="C539" s="10"/>
      <c r="D539" s="10"/>
      <c r="E539" s="10"/>
      <c r="F539" s="10"/>
    </row>
    <row r="540" spans="1:6" ht="14.25" customHeight="1" x14ac:dyDescent="0.3">
      <c r="A540" s="10"/>
      <c r="B540" s="10"/>
      <c r="C540" s="10"/>
      <c r="D540" s="10"/>
      <c r="E540" s="10"/>
      <c r="F540" s="10"/>
    </row>
    <row r="541" spans="1:6" ht="14.25" customHeight="1" x14ac:dyDescent="0.3">
      <c r="A541" s="10"/>
      <c r="B541" s="10"/>
      <c r="C541" s="10"/>
      <c r="D541" s="10"/>
      <c r="E541" s="10"/>
      <c r="F541" s="10"/>
    </row>
    <row r="542" spans="1:6" ht="14.25" customHeight="1" x14ac:dyDescent="0.3">
      <c r="A542" s="10"/>
      <c r="B542" s="10"/>
      <c r="C542" s="10"/>
      <c r="D542" s="10"/>
      <c r="E542" s="10"/>
      <c r="F542" s="10"/>
    </row>
    <row r="543" spans="1:6" ht="14.25" customHeight="1" x14ac:dyDescent="0.3">
      <c r="A543" s="10"/>
      <c r="B543" s="10"/>
      <c r="C543" s="10"/>
      <c r="D543" s="10"/>
      <c r="E543" s="10"/>
      <c r="F543" s="10"/>
    </row>
    <row r="544" spans="1:6" ht="14.25" customHeight="1" x14ac:dyDescent="0.3">
      <c r="A544" s="10"/>
      <c r="B544" s="10"/>
      <c r="C544" s="10"/>
      <c r="D544" s="10"/>
      <c r="E544" s="10"/>
      <c r="F544" s="10"/>
    </row>
    <row r="545" spans="1:6" ht="14.25" customHeight="1" x14ac:dyDescent="0.3">
      <c r="A545" s="10"/>
      <c r="B545" s="10"/>
      <c r="C545" s="10"/>
      <c r="D545" s="10"/>
      <c r="E545" s="10"/>
      <c r="F545" s="10"/>
    </row>
    <row r="546" spans="1:6" ht="14.25" customHeight="1" x14ac:dyDescent="0.3">
      <c r="A546" s="10"/>
      <c r="B546" s="10"/>
      <c r="C546" s="10"/>
      <c r="D546" s="10"/>
      <c r="E546" s="10"/>
      <c r="F546" s="10"/>
    </row>
    <row r="547" spans="1:6" ht="14.25" customHeight="1" x14ac:dyDescent="0.3">
      <c r="A547" s="10"/>
      <c r="B547" s="10"/>
      <c r="C547" s="10"/>
      <c r="D547" s="10"/>
      <c r="E547" s="10"/>
      <c r="F547" s="10"/>
    </row>
    <row r="548" spans="1:6" ht="14.25" customHeight="1" x14ac:dyDescent="0.3">
      <c r="A548" s="10"/>
      <c r="B548" s="10"/>
      <c r="C548" s="10"/>
      <c r="D548" s="10"/>
      <c r="E548" s="10"/>
      <c r="F548" s="10"/>
    </row>
    <row r="549" spans="1:6" ht="14.25" customHeight="1" x14ac:dyDescent="0.3">
      <c r="A549" s="10"/>
      <c r="B549" s="10"/>
      <c r="C549" s="10"/>
      <c r="D549" s="10"/>
      <c r="E549" s="10"/>
      <c r="F549" s="10"/>
    </row>
    <row r="550" spans="1:6" ht="14.25" customHeight="1" x14ac:dyDescent="0.3">
      <c r="A550" s="10"/>
      <c r="B550" s="10"/>
      <c r="C550" s="10"/>
      <c r="D550" s="10"/>
      <c r="E550" s="10"/>
      <c r="F550" s="10"/>
    </row>
    <row r="551" spans="1:6" ht="14.25" customHeight="1" x14ac:dyDescent="0.3">
      <c r="A551" s="10"/>
      <c r="B551" s="10"/>
      <c r="C551" s="10"/>
      <c r="D551" s="10"/>
      <c r="E551" s="10"/>
      <c r="F551" s="10"/>
    </row>
    <row r="552" spans="1:6" ht="14.25" customHeight="1" x14ac:dyDescent="0.3">
      <c r="A552" s="10"/>
      <c r="B552" s="10"/>
      <c r="C552" s="10"/>
      <c r="D552" s="10"/>
      <c r="E552" s="10"/>
      <c r="F552" s="10"/>
    </row>
    <row r="553" spans="1:6" ht="14.25" customHeight="1" x14ac:dyDescent="0.3">
      <c r="A553" s="10"/>
      <c r="B553" s="10"/>
      <c r="C553" s="10"/>
      <c r="D553" s="10"/>
      <c r="E553" s="10"/>
      <c r="F553" s="10"/>
    </row>
    <row r="554" spans="1:6" ht="14.25" customHeight="1" x14ac:dyDescent="0.3">
      <c r="A554" s="10"/>
      <c r="B554" s="10"/>
      <c r="C554" s="10"/>
      <c r="D554" s="10"/>
      <c r="E554" s="10"/>
      <c r="F554" s="10"/>
    </row>
    <row r="555" spans="1:6" ht="14.25" customHeight="1" x14ac:dyDescent="0.3">
      <c r="A555" s="10"/>
      <c r="B555" s="10"/>
      <c r="C555" s="10"/>
      <c r="D555" s="10"/>
      <c r="E555" s="10"/>
      <c r="F555" s="10"/>
    </row>
    <row r="556" spans="1:6" ht="14.25" customHeight="1" x14ac:dyDescent="0.3">
      <c r="A556" s="10"/>
      <c r="B556" s="10"/>
      <c r="C556" s="10"/>
      <c r="D556" s="10"/>
      <c r="E556" s="10"/>
      <c r="F556" s="10"/>
    </row>
    <row r="557" spans="1:6" ht="14.25" customHeight="1" x14ac:dyDescent="0.3">
      <c r="A557" s="10"/>
      <c r="B557" s="10"/>
      <c r="C557" s="10"/>
      <c r="D557" s="10"/>
      <c r="E557" s="10"/>
      <c r="F557" s="10"/>
    </row>
    <row r="558" spans="1:6" ht="14.25" customHeight="1" x14ac:dyDescent="0.3">
      <c r="A558" s="10"/>
      <c r="B558" s="10"/>
      <c r="C558" s="10"/>
      <c r="D558" s="10"/>
      <c r="E558" s="10"/>
      <c r="F558" s="10"/>
    </row>
    <row r="559" spans="1:6" ht="14.25" customHeight="1" x14ac:dyDescent="0.3">
      <c r="A559" s="10"/>
      <c r="B559" s="10"/>
      <c r="C559" s="10"/>
      <c r="D559" s="10"/>
      <c r="E559" s="10"/>
      <c r="F559" s="10"/>
    </row>
    <row r="560" spans="1:6" ht="14.25" customHeight="1" x14ac:dyDescent="0.3">
      <c r="A560" s="10"/>
      <c r="B560" s="10"/>
      <c r="C560" s="10"/>
      <c r="D560" s="10"/>
      <c r="E560" s="10"/>
      <c r="F560" s="10"/>
    </row>
    <row r="561" spans="1:6" ht="14.25" customHeight="1" x14ac:dyDescent="0.3">
      <c r="A561" s="10"/>
      <c r="B561" s="10"/>
      <c r="C561" s="10"/>
      <c r="D561" s="10"/>
      <c r="E561" s="10"/>
      <c r="F561" s="10"/>
    </row>
    <row r="562" spans="1:6" ht="14.25" customHeight="1" x14ac:dyDescent="0.3">
      <c r="A562" s="10"/>
      <c r="B562" s="10"/>
      <c r="C562" s="10"/>
      <c r="D562" s="10"/>
      <c r="E562" s="10"/>
      <c r="F562" s="10"/>
    </row>
    <row r="563" spans="1:6" ht="14.25" customHeight="1" x14ac:dyDescent="0.3">
      <c r="A563" s="10"/>
      <c r="B563" s="10"/>
      <c r="C563" s="10"/>
      <c r="D563" s="10"/>
      <c r="E563" s="10"/>
      <c r="F563" s="10"/>
    </row>
    <row r="564" spans="1:6" ht="14.25" customHeight="1" x14ac:dyDescent="0.3">
      <c r="A564" s="10"/>
      <c r="B564" s="10"/>
      <c r="C564" s="10"/>
      <c r="D564" s="10"/>
      <c r="E564" s="10"/>
      <c r="F564" s="10"/>
    </row>
    <row r="565" spans="1:6" ht="14.25" customHeight="1" x14ac:dyDescent="0.3">
      <c r="A565" s="10"/>
      <c r="B565" s="10"/>
      <c r="C565" s="10"/>
      <c r="D565" s="10"/>
      <c r="E565" s="10"/>
      <c r="F565" s="10"/>
    </row>
    <row r="566" spans="1:6" ht="14.25" customHeight="1" x14ac:dyDescent="0.3">
      <c r="A566" s="10"/>
      <c r="B566" s="10"/>
      <c r="C566" s="10"/>
      <c r="D566" s="10"/>
      <c r="E566" s="10"/>
      <c r="F566" s="10"/>
    </row>
    <row r="567" spans="1:6" ht="14.25" customHeight="1" x14ac:dyDescent="0.3">
      <c r="A567" s="10"/>
      <c r="B567" s="10"/>
      <c r="C567" s="10"/>
      <c r="D567" s="10"/>
      <c r="E567" s="10"/>
      <c r="F567" s="10"/>
    </row>
    <row r="568" spans="1:6" ht="14.25" customHeight="1" x14ac:dyDescent="0.3">
      <c r="A568" s="10"/>
      <c r="B568" s="10"/>
      <c r="C568" s="10"/>
      <c r="D568" s="10"/>
      <c r="E568" s="10"/>
      <c r="F568" s="10"/>
    </row>
    <row r="569" spans="1:6" ht="14.25" customHeight="1" x14ac:dyDescent="0.3">
      <c r="A569" s="10"/>
      <c r="B569" s="10"/>
      <c r="C569" s="10"/>
      <c r="D569" s="10"/>
      <c r="E569" s="10"/>
      <c r="F569" s="10"/>
    </row>
    <row r="570" spans="1:6" ht="14.25" customHeight="1" x14ac:dyDescent="0.3">
      <c r="A570" s="10"/>
      <c r="B570" s="10"/>
      <c r="C570" s="10"/>
      <c r="D570" s="10"/>
      <c r="E570" s="10"/>
      <c r="F570" s="10"/>
    </row>
    <row r="571" spans="1:6" ht="14.25" customHeight="1" x14ac:dyDescent="0.3">
      <c r="A571" s="10"/>
      <c r="B571" s="10"/>
      <c r="C571" s="10"/>
      <c r="D571" s="10"/>
      <c r="E571" s="10"/>
      <c r="F571" s="10"/>
    </row>
    <row r="572" spans="1:6" ht="14.25" customHeight="1" x14ac:dyDescent="0.3">
      <c r="A572" s="10"/>
      <c r="B572" s="10"/>
      <c r="C572" s="10"/>
      <c r="D572" s="10"/>
      <c r="E572" s="10"/>
      <c r="F572" s="10"/>
    </row>
    <row r="573" spans="1:6" ht="14.25" customHeight="1" x14ac:dyDescent="0.3">
      <c r="A573" s="10"/>
      <c r="B573" s="10"/>
      <c r="C573" s="10"/>
      <c r="D573" s="10"/>
      <c r="E573" s="10"/>
      <c r="F573" s="10"/>
    </row>
    <row r="574" spans="1:6" ht="14.25" customHeight="1" x14ac:dyDescent="0.3">
      <c r="A574" s="10"/>
      <c r="B574" s="10"/>
      <c r="C574" s="10"/>
      <c r="D574" s="10"/>
      <c r="E574" s="10"/>
      <c r="F574" s="10"/>
    </row>
    <row r="575" spans="1:6" ht="14.25" customHeight="1" x14ac:dyDescent="0.3">
      <c r="A575" s="10"/>
      <c r="B575" s="10"/>
      <c r="C575" s="10"/>
      <c r="D575" s="10"/>
      <c r="E575" s="10"/>
      <c r="F575" s="10"/>
    </row>
    <row r="576" spans="1:6" ht="14.25" customHeight="1" x14ac:dyDescent="0.3">
      <c r="A576" s="10"/>
      <c r="B576" s="10"/>
      <c r="C576" s="10"/>
      <c r="D576" s="10"/>
      <c r="E576" s="10"/>
      <c r="F576" s="10"/>
    </row>
    <row r="577" spans="1:6" ht="14.25" customHeight="1" x14ac:dyDescent="0.3">
      <c r="A577" s="10"/>
      <c r="B577" s="10"/>
      <c r="C577" s="10"/>
      <c r="D577" s="10"/>
      <c r="E577" s="10"/>
      <c r="F577" s="10"/>
    </row>
    <row r="578" spans="1:6" ht="14.25" customHeight="1" x14ac:dyDescent="0.3">
      <c r="A578" s="10"/>
      <c r="B578" s="10"/>
      <c r="C578" s="10"/>
      <c r="D578" s="10"/>
      <c r="E578" s="10"/>
      <c r="F578" s="10"/>
    </row>
    <row r="579" spans="1:6" ht="14.25" customHeight="1" x14ac:dyDescent="0.3">
      <c r="A579" s="10"/>
      <c r="B579" s="10"/>
      <c r="C579" s="10"/>
      <c r="D579" s="10"/>
      <c r="E579" s="10"/>
      <c r="F579" s="10"/>
    </row>
    <row r="580" spans="1:6" ht="14.25" customHeight="1" x14ac:dyDescent="0.3">
      <c r="A580" s="10"/>
      <c r="B580" s="10"/>
      <c r="C580" s="10"/>
      <c r="D580" s="10"/>
      <c r="E580" s="10"/>
      <c r="F580" s="10"/>
    </row>
    <row r="581" spans="1:6" ht="14.25" customHeight="1" x14ac:dyDescent="0.3">
      <c r="A581" s="10"/>
      <c r="B581" s="10"/>
      <c r="C581" s="10"/>
      <c r="D581" s="10"/>
      <c r="E581" s="10"/>
      <c r="F581" s="10"/>
    </row>
    <row r="582" spans="1:6" ht="14.25" customHeight="1" x14ac:dyDescent="0.3">
      <c r="A582" s="10"/>
      <c r="B582" s="10"/>
      <c r="C582" s="10"/>
      <c r="D582" s="10"/>
      <c r="E582" s="10"/>
      <c r="F582" s="10"/>
    </row>
    <row r="583" spans="1:6" ht="14.25" customHeight="1" x14ac:dyDescent="0.3">
      <c r="A583" s="10"/>
      <c r="B583" s="10"/>
      <c r="C583" s="10"/>
      <c r="D583" s="10"/>
      <c r="E583" s="10"/>
      <c r="F583" s="10"/>
    </row>
    <row r="584" spans="1:6" ht="14.25" customHeight="1" x14ac:dyDescent="0.3">
      <c r="A584" s="10"/>
      <c r="B584" s="10"/>
      <c r="C584" s="10"/>
      <c r="D584" s="10"/>
      <c r="E584" s="10"/>
      <c r="F584" s="10"/>
    </row>
    <row r="585" spans="1:6" ht="14.25" customHeight="1" x14ac:dyDescent="0.3">
      <c r="A585" s="10"/>
      <c r="B585" s="10"/>
      <c r="C585" s="10"/>
      <c r="D585" s="10"/>
      <c r="E585" s="10"/>
      <c r="F585" s="10"/>
    </row>
    <row r="586" spans="1:6" ht="14.25" customHeight="1" x14ac:dyDescent="0.3">
      <c r="A586" s="10"/>
      <c r="B586" s="10"/>
      <c r="C586" s="10"/>
      <c r="D586" s="10"/>
      <c r="E586" s="10"/>
      <c r="F586" s="10"/>
    </row>
    <row r="587" spans="1:6" ht="14.25" customHeight="1" x14ac:dyDescent="0.3">
      <c r="A587" s="10"/>
      <c r="B587" s="10"/>
      <c r="C587" s="10"/>
      <c r="D587" s="10"/>
      <c r="E587" s="10"/>
      <c r="F587" s="10"/>
    </row>
    <row r="588" spans="1:6" ht="14.25" customHeight="1" x14ac:dyDescent="0.3">
      <c r="A588" s="10"/>
      <c r="B588" s="10"/>
      <c r="C588" s="10"/>
      <c r="D588" s="10"/>
      <c r="E588" s="10"/>
      <c r="F588" s="10"/>
    </row>
    <row r="589" spans="1:6" ht="14.25" customHeight="1" x14ac:dyDescent="0.3">
      <c r="A589" s="10"/>
      <c r="B589" s="10"/>
      <c r="C589" s="10"/>
      <c r="D589" s="10"/>
      <c r="E589" s="10"/>
      <c r="F589" s="10"/>
    </row>
    <row r="590" spans="1:6" ht="14.25" customHeight="1" x14ac:dyDescent="0.3">
      <c r="A590" s="10"/>
      <c r="B590" s="10"/>
      <c r="C590" s="10"/>
      <c r="D590" s="10"/>
      <c r="E590" s="10"/>
      <c r="F590" s="10"/>
    </row>
    <row r="591" spans="1:6" ht="14.25" customHeight="1" x14ac:dyDescent="0.3">
      <c r="A591" s="10"/>
      <c r="B591" s="10"/>
      <c r="C591" s="10"/>
      <c r="D591" s="10"/>
      <c r="E591" s="10"/>
      <c r="F591" s="10"/>
    </row>
    <row r="592" spans="1:6" ht="14.25" customHeight="1" x14ac:dyDescent="0.3">
      <c r="A592" s="10"/>
      <c r="B592" s="10"/>
      <c r="C592" s="10"/>
      <c r="D592" s="10"/>
      <c r="E592" s="10"/>
      <c r="F592" s="10"/>
    </row>
    <row r="593" spans="1:6" ht="14.25" customHeight="1" x14ac:dyDescent="0.3">
      <c r="A593" s="10"/>
      <c r="B593" s="10"/>
      <c r="C593" s="10"/>
      <c r="D593" s="10"/>
      <c r="E593" s="10"/>
      <c r="F593" s="10"/>
    </row>
    <row r="594" spans="1:6" ht="14.25" customHeight="1" x14ac:dyDescent="0.3">
      <c r="A594" s="10"/>
      <c r="B594" s="10"/>
      <c r="C594" s="10"/>
      <c r="D594" s="10"/>
      <c r="E594" s="10"/>
      <c r="F594" s="10"/>
    </row>
    <row r="595" spans="1:6" ht="14.25" customHeight="1" x14ac:dyDescent="0.3">
      <c r="A595" s="10"/>
      <c r="B595" s="10"/>
      <c r="C595" s="10"/>
      <c r="D595" s="10"/>
      <c r="E595" s="10"/>
      <c r="F595" s="10"/>
    </row>
    <row r="596" spans="1:6" ht="14.25" customHeight="1" x14ac:dyDescent="0.3">
      <c r="A596" s="10"/>
      <c r="B596" s="10"/>
      <c r="C596" s="10"/>
      <c r="D596" s="10"/>
      <c r="E596" s="10"/>
      <c r="F596" s="10"/>
    </row>
    <row r="597" spans="1:6" ht="14.25" customHeight="1" x14ac:dyDescent="0.3">
      <c r="A597" s="10"/>
      <c r="B597" s="10"/>
      <c r="C597" s="10"/>
      <c r="D597" s="10"/>
      <c r="E597" s="10"/>
      <c r="F597" s="10"/>
    </row>
    <row r="598" spans="1:6" ht="14.25" customHeight="1" x14ac:dyDescent="0.3">
      <c r="A598" s="10"/>
      <c r="B598" s="10"/>
      <c r="C598" s="10"/>
      <c r="D598" s="10"/>
      <c r="E598" s="10"/>
      <c r="F598" s="10"/>
    </row>
    <row r="599" spans="1:6" ht="14.25" customHeight="1" x14ac:dyDescent="0.3">
      <c r="A599" s="10"/>
      <c r="B599" s="10"/>
      <c r="C599" s="10"/>
      <c r="D599" s="10"/>
      <c r="E599" s="10"/>
      <c r="F599" s="10"/>
    </row>
    <row r="600" spans="1:6" ht="14.25" customHeight="1" x14ac:dyDescent="0.3">
      <c r="A600" s="10"/>
      <c r="B600" s="10"/>
      <c r="C600" s="10"/>
      <c r="D600" s="10"/>
      <c r="E600" s="10"/>
      <c r="F600" s="10"/>
    </row>
    <row r="601" spans="1:6" ht="14.25" customHeight="1" x14ac:dyDescent="0.3">
      <c r="A601" s="10"/>
      <c r="B601" s="10"/>
      <c r="C601" s="10"/>
      <c r="D601" s="10"/>
      <c r="E601" s="10"/>
      <c r="F601" s="10"/>
    </row>
    <row r="602" spans="1:6" ht="14.25" customHeight="1" x14ac:dyDescent="0.3">
      <c r="A602" s="10"/>
      <c r="B602" s="10"/>
      <c r="C602" s="10"/>
      <c r="D602" s="10"/>
      <c r="E602" s="10"/>
      <c r="F602" s="10"/>
    </row>
    <row r="603" spans="1:6" ht="14.25" customHeight="1" x14ac:dyDescent="0.3">
      <c r="A603" s="10"/>
      <c r="B603" s="10"/>
      <c r="C603" s="10"/>
      <c r="D603" s="10"/>
      <c r="E603" s="10"/>
      <c r="F603" s="10"/>
    </row>
    <row r="604" spans="1:6" ht="14.25" customHeight="1" x14ac:dyDescent="0.3">
      <c r="A604" s="10"/>
      <c r="B604" s="10"/>
      <c r="C604" s="10"/>
      <c r="D604" s="10"/>
      <c r="E604" s="10"/>
      <c r="F604" s="10"/>
    </row>
    <row r="605" spans="1:6" ht="14.25" customHeight="1" x14ac:dyDescent="0.3">
      <c r="A605" s="10"/>
      <c r="B605" s="10"/>
      <c r="C605" s="10"/>
      <c r="D605" s="10"/>
      <c r="E605" s="10"/>
      <c r="F605" s="10"/>
    </row>
    <row r="606" spans="1:6" ht="14.25" customHeight="1" x14ac:dyDescent="0.3">
      <c r="A606" s="10"/>
      <c r="B606" s="10"/>
      <c r="C606" s="10"/>
      <c r="D606" s="10"/>
      <c r="E606" s="10"/>
      <c r="F606" s="10"/>
    </row>
    <row r="607" spans="1:6" ht="14.25" customHeight="1" x14ac:dyDescent="0.3">
      <c r="A607" s="10"/>
      <c r="B607" s="10"/>
      <c r="C607" s="10"/>
      <c r="D607" s="10"/>
      <c r="E607" s="10"/>
      <c r="F607" s="10"/>
    </row>
    <row r="608" spans="1:6" ht="14.25" customHeight="1" x14ac:dyDescent="0.3">
      <c r="A608" s="10"/>
      <c r="B608" s="10"/>
      <c r="C608" s="10"/>
      <c r="D608" s="10"/>
      <c r="E608" s="10"/>
      <c r="F608" s="10"/>
    </row>
    <row r="609" spans="1:6" ht="14.25" customHeight="1" x14ac:dyDescent="0.3">
      <c r="A609" s="10"/>
      <c r="B609" s="10"/>
      <c r="C609" s="10"/>
      <c r="D609" s="10"/>
      <c r="E609" s="10"/>
      <c r="F609" s="10"/>
    </row>
    <row r="610" spans="1:6" ht="14.25" customHeight="1" x14ac:dyDescent="0.3">
      <c r="A610" s="10"/>
      <c r="B610" s="10"/>
      <c r="C610" s="10"/>
      <c r="D610" s="10"/>
      <c r="E610" s="10"/>
      <c r="F610" s="10"/>
    </row>
    <row r="611" spans="1:6" ht="14.25" customHeight="1" x14ac:dyDescent="0.3">
      <c r="A611" s="10"/>
      <c r="B611" s="10"/>
      <c r="C611" s="10"/>
      <c r="D611" s="10"/>
      <c r="E611" s="10"/>
      <c r="F611" s="10"/>
    </row>
    <row r="612" spans="1:6" ht="14.25" customHeight="1" x14ac:dyDescent="0.3">
      <c r="A612" s="10"/>
      <c r="B612" s="10"/>
      <c r="C612" s="10"/>
      <c r="D612" s="10"/>
      <c r="E612" s="10"/>
      <c r="F612" s="10"/>
    </row>
    <row r="613" spans="1:6" ht="14.25" customHeight="1" x14ac:dyDescent="0.3">
      <c r="A613" s="10"/>
      <c r="B613" s="10"/>
      <c r="C613" s="10"/>
      <c r="D613" s="10"/>
      <c r="E613" s="10"/>
      <c r="F613" s="10"/>
    </row>
    <row r="614" spans="1:6" ht="14.25" customHeight="1" x14ac:dyDescent="0.3">
      <c r="A614" s="10"/>
      <c r="B614" s="10"/>
      <c r="C614" s="10"/>
      <c r="D614" s="10"/>
      <c r="E614" s="10"/>
      <c r="F614" s="10"/>
    </row>
    <row r="615" spans="1:6" ht="14.25" customHeight="1" x14ac:dyDescent="0.3">
      <c r="A615" s="10"/>
      <c r="B615" s="10"/>
      <c r="C615" s="10"/>
      <c r="D615" s="10"/>
      <c r="E615" s="10"/>
      <c r="F615" s="10"/>
    </row>
    <row r="616" spans="1:6" ht="14.25" customHeight="1" x14ac:dyDescent="0.3">
      <c r="A616" s="10"/>
      <c r="B616" s="10"/>
      <c r="C616" s="10"/>
      <c r="D616" s="10"/>
      <c r="E616" s="10"/>
      <c r="F616" s="10"/>
    </row>
    <row r="617" spans="1:6" ht="14.25" customHeight="1" x14ac:dyDescent="0.3">
      <c r="A617" s="10"/>
      <c r="B617" s="10"/>
      <c r="C617" s="10"/>
      <c r="D617" s="10"/>
      <c r="E617" s="10"/>
      <c r="F617" s="10"/>
    </row>
    <row r="618" spans="1:6" ht="14.25" customHeight="1" x14ac:dyDescent="0.3">
      <c r="A618" s="10"/>
      <c r="B618" s="10"/>
      <c r="C618" s="10"/>
      <c r="D618" s="10"/>
      <c r="E618" s="10"/>
      <c r="F618" s="10"/>
    </row>
    <row r="619" spans="1:6" ht="14.25" customHeight="1" x14ac:dyDescent="0.3">
      <c r="A619" s="10"/>
      <c r="B619" s="10"/>
      <c r="C619" s="10"/>
      <c r="D619" s="10"/>
      <c r="E619" s="10"/>
      <c r="F619" s="10"/>
    </row>
    <row r="620" spans="1:6" ht="14.25" customHeight="1" x14ac:dyDescent="0.3">
      <c r="A620" s="10"/>
      <c r="B620" s="10"/>
      <c r="C620" s="10"/>
      <c r="D620" s="10"/>
      <c r="E620" s="10"/>
      <c r="F620" s="10"/>
    </row>
    <row r="621" spans="1:6" ht="14.25" customHeight="1" x14ac:dyDescent="0.3">
      <c r="A621" s="10"/>
      <c r="B621" s="10"/>
      <c r="C621" s="10"/>
      <c r="D621" s="10"/>
      <c r="E621" s="10"/>
      <c r="F621" s="10"/>
    </row>
    <row r="622" spans="1:6" ht="14.25" customHeight="1" x14ac:dyDescent="0.3">
      <c r="A622" s="10"/>
      <c r="B622" s="10"/>
      <c r="C622" s="10"/>
      <c r="D622" s="10"/>
      <c r="E622" s="10"/>
      <c r="F622" s="10"/>
    </row>
    <row r="623" spans="1:6" ht="14.25" customHeight="1" x14ac:dyDescent="0.3">
      <c r="A623" s="10"/>
      <c r="B623" s="10"/>
      <c r="C623" s="10"/>
      <c r="D623" s="10"/>
      <c r="E623" s="10"/>
      <c r="F623" s="10"/>
    </row>
    <row r="624" spans="1:6" ht="14.25" customHeight="1" x14ac:dyDescent="0.3">
      <c r="A624" s="10"/>
      <c r="B624" s="10"/>
      <c r="C624" s="10"/>
      <c r="D624" s="10"/>
      <c r="E624" s="10"/>
      <c r="F624" s="10"/>
    </row>
    <row r="625" spans="1:6" ht="14.25" customHeight="1" x14ac:dyDescent="0.3">
      <c r="A625" s="10"/>
      <c r="B625" s="10"/>
      <c r="C625" s="10"/>
      <c r="D625" s="10"/>
      <c r="E625" s="10"/>
      <c r="F625" s="10"/>
    </row>
    <row r="626" spans="1:6" ht="14.25" customHeight="1" x14ac:dyDescent="0.3">
      <c r="A626" s="10"/>
      <c r="B626" s="10"/>
      <c r="C626" s="10"/>
      <c r="D626" s="10"/>
      <c r="E626" s="10"/>
      <c r="F626" s="10"/>
    </row>
    <row r="627" spans="1:6" ht="14.25" customHeight="1" x14ac:dyDescent="0.3">
      <c r="A627" s="10"/>
      <c r="B627" s="10"/>
      <c r="C627" s="10"/>
      <c r="D627" s="10"/>
      <c r="E627" s="10"/>
      <c r="F627" s="10"/>
    </row>
    <row r="628" spans="1:6" ht="14.25" customHeight="1" x14ac:dyDescent="0.3">
      <c r="A628" s="10"/>
      <c r="B628" s="10"/>
      <c r="C628" s="10"/>
      <c r="D628" s="10"/>
      <c r="E628" s="10"/>
      <c r="F628" s="10"/>
    </row>
    <row r="629" spans="1:6" ht="14.25" customHeight="1" x14ac:dyDescent="0.3">
      <c r="A629" s="10"/>
      <c r="B629" s="10"/>
      <c r="C629" s="10"/>
      <c r="D629" s="10"/>
      <c r="E629" s="10"/>
      <c r="F629" s="10"/>
    </row>
    <row r="630" spans="1:6" ht="14.25" customHeight="1" x14ac:dyDescent="0.3">
      <c r="A630" s="10"/>
      <c r="B630" s="10"/>
      <c r="C630" s="10"/>
      <c r="D630" s="10"/>
      <c r="E630" s="10"/>
      <c r="F630" s="10"/>
    </row>
    <row r="631" spans="1:6" ht="14.25" customHeight="1" x14ac:dyDescent="0.3">
      <c r="A631" s="10"/>
      <c r="B631" s="10"/>
      <c r="C631" s="10"/>
      <c r="D631" s="10"/>
      <c r="E631" s="10"/>
      <c r="F631" s="10"/>
    </row>
    <row r="632" spans="1:6" ht="14.25" customHeight="1" x14ac:dyDescent="0.3">
      <c r="A632" s="10"/>
      <c r="B632" s="10"/>
      <c r="C632" s="10"/>
      <c r="D632" s="10"/>
      <c r="E632" s="10"/>
      <c r="F632" s="10"/>
    </row>
    <row r="633" spans="1:6" ht="14.25" customHeight="1" x14ac:dyDescent="0.3">
      <c r="A633" s="10"/>
      <c r="B633" s="10"/>
      <c r="C633" s="10"/>
      <c r="D633" s="10"/>
      <c r="E633" s="10"/>
      <c r="F633" s="10"/>
    </row>
    <row r="634" spans="1:6" ht="14.25" customHeight="1" x14ac:dyDescent="0.3">
      <c r="A634" s="10"/>
      <c r="B634" s="10"/>
      <c r="C634" s="10"/>
      <c r="D634" s="10"/>
      <c r="E634" s="10"/>
      <c r="F634" s="10"/>
    </row>
    <row r="635" spans="1:6" ht="14.25" customHeight="1" x14ac:dyDescent="0.3">
      <c r="A635" s="10"/>
      <c r="B635" s="10"/>
      <c r="C635" s="10"/>
      <c r="D635" s="10"/>
      <c r="E635" s="10"/>
      <c r="F635" s="10"/>
    </row>
    <row r="636" spans="1:6" ht="14.25" customHeight="1" x14ac:dyDescent="0.3">
      <c r="A636" s="10"/>
      <c r="B636" s="10"/>
      <c r="C636" s="10"/>
      <c r="D636" s="10"/>
      <c r="E636" s="10"/>
      <c r="F636" s="10"/>
    </row>
    <row r="637" spans="1:6" ht="14.25" customHeight="1" x14ac:dyDescent="0.3">
      <c r="A637" s="10"/>
      <c r="B637" s="10"/>
      <c r="C637" s="10"/>
      <c r="D637" s="10"/>
      <c r="E637" s="10"/>
      <c r="F637" s="10"/>
    </row>
    <row r="638" spans="1:6" ht="14.25" customHeight="1" x14ac:dyDescent="0.3">
      <c r="A638" s="10"/>
      <c r="B638" s="10"/>
      <c r="C638" s="10"/>
      <c r="D638" s="10"/>
      <c r="E638" s="10"/>
      <c r="F638" s="10"/>
    </row>
    <row r="639" spans="1:6" ht="14.25" customHeight="1" x14ac:dyDescent="0.3">
      <c r="A639" s="10"/>
      <c r="B639" s="10"/>
      <c r="C639" s="10"/>
      <c r="D639" s="10"/>
      <c r="E639" s="10"/>
      <c r="F639" s="10"/>
    </row>
    <row r="640" spans="1:6" ht="14.25" customHeight="1" x14ac:dyDescent="0.3">
      <c r="A640" s="10"/>
      <c r="B640" s="10"/>
      <c r="C640" s="10"/>
      <c r="D640" s="10"/>
      <c r="E640" s="10"/>
      <c r="F640" s="10"/>
    </row>
    <row r="641" spans="1:6" ht="14.25" customHeight="1" x14ac:dyDescent="0.3">
      <c r="A641" s="10"/>
      <c r="B641" s="10"/>
      <c r="C641" s="10"/>
      <c r="D641" s="10"/>
      <c r="E641" s="10"/>
      <c r="F641" s="10"/>
    </row>
    <row r="642" spans="1:6" ht="14.25" customHeight="1" x14ac:dyDescent="0.3">
      <c r="A642" s="10"/>
      <c r="B642" s="10"/>
      <c r="C642" s="10"/>
      <c r="D642" s="10"/>
      <c r="E642" s="10"/>
      <c r="F642" s="10"/>
    </row>
    <row r="643" spans="1:6" ht="14.25" customHeight="1" x14ac:dyDescent="0.3">
      <c r="A643" s="10"/>
      <c r="B643" s="10"/>
      <c r="C643" s="10"/>
      <c r="D643" s="10"/>
      <c r="E643" s="10"/>
      <c r="F643" s="10"/>
    </row>
    <row r="644" spans="1:6" ht="14.25" customHeight="1" x14ac:dyDescent="0.3">
      <c r="A644" s="10"/>
      <c r="B644" s="10"/>
      <c r="C644" s="10"/>
      <c r="D644" s="10"/>
      <c r="E644" s="10"/>
      <c r="F644" s="10"/>
    </row>
    <row r="645" spans="1:6" ht="14.25" customHeight="1" x14ac:dyDescent="0.3">
      <c r="A645" s="10"/>
      <c r="B645" s="10"/>
      <c r="C645" s="10"/>
      <c r="D645" s="10"/>
      <c r="E645" s="10"/>
      <c r="F645" s="10"/>
    </row>
    <row r="646" spans="1:6" ht="14.25" customHeight="1" x14ac:dyDescent="0.3">
      <c r="A646" s="10"/>
      <c r="B646" s="10"/>
      <c r="C646" s="10"/>
      <c r="D646" s="10"/>
      <c r="E646" s="10"/>
      <c r="F646" s="10"/>
    </row>
    <row r="647" spans="1:6" ht="14.25" customHeight="1" x14ac:dyDescent="0.3">
      <c r="A647" s="10"/>
      <c r="B647" s="10"/>
      <c r="C647" s="10"/>
      <c r="D647" s="10"/>
      <c r="E647" s="10"/>
      <c r="F647" s="10"/>
    </row>
    <row r="648" spans="1:6" ht="14.25" customHeight="1" x14ac:dyDescent="0.3">
      <c r="A648" s="10"/>
      <c r="B648" s="10"/>
      <c r="C648" s="10"/>
      <c r="D648" s="10"/>
      <c r="E648" s="10"/>
      <c r="F648" s="10"/>
    </row>
    <row r="649" spans="1:6" ht="14.25" customHeight="1" x14ac:dyDescent="0.3">
      <c r="A649" s="10"/>
      <c r="B649" s="10"/>
      <c r="C649" s="10"/>
      <c r="D649" s="10"/>
      <c r="E649" s="10"/>
      <c r="F649" s="10"/>
    </row>
    <row r="650" spans="1:6" ht="14.25" customHeight="1" x14ac:dyDescent="0.3">
      <c r="A650" s="10"/>
      <c r="B650" s="10"/>
      <c r="C650" s="10"/>
      <c r="D650" s="10"/>
      <c r="E650" s="10"/>
      <c r="F650" s="10"/>
    </row>
    <row r="651" spans="1:6" ht="14.25" customHeight="1" x14ac:dyDescent="0.3">
      <c r="A651" s="10"/>
      <c r="B651" s="10"/>
      <c r="C651" s="10"/>
      <c r="D651" s="10"/>
      <c r="E651" s="10"/>
      <c r="F651" s="10"/>
    </row>
    <row r="652" spans="1:6" ht="14.25" customHeight="1" x14ac:dyDescent="0.3">
      <c r="A652" s="10"/>
      <c r="B652" s="10"/>
      <c r="C652" s="10"/>
      <c r="D652" s="10"/>
      <c r="E652" s="10"/>
      <c r="F652" s="10"/>
    </row>
    <row r="653" spans="1:6" ht="14.25" customHeight="1" x14ac:dyDescent="0.3">
      <c r="A653" s="10"/>
      <c r="B653" s="10"/>
      <c r="C653" s="10"/>
      <c r="D653" s="10"/>
      <c r="E653" s="10"/>
      <c r="F653" s="10"/>
    </row>
    <row r="654" spans="1:6" ht="14.25" customHeight="1" x14ac:dyDescent="0.3">
      <c r="A654" s="10"/>
      <c r="B654" s="10"/>
      <c r="C654" s="10"/>
      <c r="D654" s="10"/>
      <c r="E654" s="10"/>
      <c r="F654" s="10"/>
    </row>
    <row r="655" spans="1:6" ht="14.25" customHeight="1" x14ac:dyDescent="0.3">
      <c r="A655" s="10"/>
      <c r="B655" s="10"/>
      <c r="C655" s="10"/>
      <c r="D655" s="10"/>
      <c r="E655" s="10"/>
      <c r="F655" s="10"/>
    </row>
    <row r="656" spans="1:6" ht="14.25" customHeight="1" x14ac:dyDescent="0.3">
      <c r="A656" s="10"/>
      <c r="B656" s="10"/>
      <c r="C656" s="10"/>
      <c r="D656" s="10"/>
      <c r="E656" s="10"/>
      <c r="F656" s="10"/>
    </row>
    <row r="657" spans="1:6" ht="14.25" customHeight="1" x14ac:dyDescent="0.3">
      <c r="A657" s="10"/>
      <c r="B657" s="10"/>
      <c r="C657" s="10"/>
      <c r="D657" s="10"/>
      <c r="E657" s="10"/>
      <c r="F657" s="10"/>
    </row>
    <row r="658" spans="1:6" ht="14.25" customHeight="1" x14ac:dyDescent="0.3">
      <c r="A658" s="10"/>
      <c r="B658" s="10"/>
      <c r="C658" s="10"/>
      <c r="D658" s="10"/>
      <c r="E658" s="10"/>
      <c r="F658" s="10"/>
    </row>
    <row r="659" spans="1:6" ht="14.25" customHeight="1" x14ac:dyDescent="0.3">
      <c r="A659" s="10"/>
      <c r="B659" s="10"/>
      <c r="C659" s="10"/>
      <c r="D659" s="10"/>
      <c r="E659" s="10"/>
      <c r="F659" s="10"/>
    </row>
    <row r="660" spans="1:6" ht="14.25" customHeight="1" x14ac:dyDescent="0.3">
      <c r="A660" s="10"/>
      <c r="B660" s="10"/>
      <c r="C660" s="10"/>
      <c r="D660" s="10"/>
      <c r="E660" s="10"/>
      <c r="F660" s="10"/>
    </row>
    <row r="661" spans="1:6" ht="14.25" customHeight="1" x14ac:dyDescent="0.3">
      <c r="A661" s="10"/>
      <c r="B661" s="10"/>
      <c r="C661" s="10"/>
      <c r="D661" s="10"/>
      <c r="E661" s="10"/>
      <c r="F661" s="10"/>
    </row>
    <row r="662" spans="1:6" ht="14.25" customHeight="1" x14ac:dyDescent="0.3">
      <c r="A662" s="10"/>
      <c r="B662" s="10"/>
      <c r="C662" s="10"/>
      <c r="D662" s="10"/>
      <c r="E662" s="10"/>
      <c r="F662" s="10"/>
    </row>
    <row r="663" spans="1:6" ht="14.25" customHeight="1" x14ac:dyDescent="0.3">
      <c r="A663" s="10"/>
      <c r="B663" s="10"/>
      <c r="C663" s="10"/>
      <c r="D663" s="10"/>
      <c r="E663" s="10"/>
      <c r="F663" s="10"/>
    </row>
    <row r="664" spans="1:6" ht="14.25" customHeight="1" x14ac:dyDescent="0.3">
      <c r="A664" s="10"/>
      <c r="B664" s="10"/>
      <c r="C664" s="10"/>
      <c r="D664" s="10"/>
      <c r="E664" s="10"/>
      <c r="F664" s="10"/>
    </row>
    <row r="665" spans="1:6" ht="14.25" customHeight="1" x14ac:dyDescent="0.3">
      <c r="A665" s="10"/>
      <c r="B665" s="10"/>
      <c r="C665" s="10"/>
      <c r="D665" s="10"/>
      <c r="E665" s="10"/>
      <c r="F665" s="10"/>
    </row>
    <row r="666" spans="1:6" ht="14.25" customHeight="1" x14ac:dyDescent="0.3">
      <c r="A666" s="10"/>
      <c r="B666" s="10"/>
      <c r="C666" s="10"/>
      <c r="D666" s="10"/>
      <c r="E666" s="10"/>
      <c r="F666" s="10"/>
    </row>
    <row r="667" spans="1:6" ht="14.25" customHeight="1" x14ac:dyDescent="0.3">
      <c r="A667" s="10"/>
      <c r="B667" s="10"/>
      <c r="C667" s="10"/>
      <c r="D667" s="10"/>
      <c r="E667" s="10"/>
      <c r="F667" s="10"/>
    </row>
    <row r="668" spans="1:6" ht="14.25" customHeight="1" x14ac:dyDescent="0.3">
      <c r="A668" s="10"/>
      <c r="B668" s="10"/>
      <c r="C668" s="10"/>
      <c r="D668" s="10"/>
      <c r="E668" s="10"/>
      <c r="F668" s="10"/>
    </row>
    <row r="669" spans="1:6" ht="14.25" customHeight="1" x14ac:dyDescent="0.3">
      <c r="A669" s="10"/>
      <c r="B669" s="10"/>
      <c r="C669" s="10"/>
      <c r="D669" s="10"/>
      <c r="E669" s="10"/>
      <c r="F669" s="10"/>
    </row>
    <row r="670" spans="1:6" ht="14.25" customHeight="1" x14ac:dyDescent="0.3">
      <c r="A670" s="10"/>
      <c r="B670" s="10"/>
      <c r="C670" s="10"/>
      <c r="D670" s="10"/>
      <c r="E670" s="10"/>
      <c r="F670" s="10"/>
    </row>
    <row r="671" spans="1:6" ht="14.25" customHeight="1" x14ac:dyDescent="0.3">
      <c r="A671" s="10"/>
      <c r="B671" s="10"/>
      <c r="C671" s="10"/>
      <c r="D671" s="10"/>
      <c r="E671" s="10"/>
      <c r="F671" s="10"/>
    </row>
    <row r="672" spans="1:6" ht="14.25" customHeight="1" x14ac:dyDescent="0.3">
      <c r="A672" s="10"/>
      <c r="B672" s="10"/>
      <c r="C672" s="10"/>
      <c r="D672" s="10"/>
      <c r="E672" s="10"/>
      <c r="F672" s="10"/>
    </row>
    <row r="673" spans="1:6" ht="14.25" customHeight="1" x14ac:dyDescent="0.3">
      <c r="A673" s="10"/>
      <c r="B673" s="10"/>
      <c r="C673" s="10"/>
      <c r="D673" s="10"/>
      <c r="E673" s="10"/>
      <c r="F673" s="10"/>
    </row>
    <row r="674" spans="1:6" ht="14.25" customHeight="1" x14ac:dyDescent="0.3">
      <c r="A674" s="10"/>
      <c r="B674" s="10"/>
      <c r="C674" s="10"/>
      <c r="D674" s="10"/>
      <c r="E674" s="10"/>
      <c r="F674" s="10"/>
    </row>
    <row r="675" spans="1:6" ht="14.25" customHeight="1" x14ac:dyDescent="0.3">
      <c r="A675" s="10"/>
      <c r="B675" s="10"/>
      <c r="C675" s="10"/>
      <c r="D675" s="10"/>
      <c r="E675" s="10"/>
      <c r="F675" s="10"/>
    </row>
    <row r="676" spans="1:6" ht="14.25" customHeight="1" x14ac:dyDescent="0.3">
      <c r="A676" s="10"/>
      <c r="B676" s="10"/>
      <c r="C676" s="10"/>
      <c r="D676" s="10"/>
      <c r="E676" s="10"/>
      <c r="F676" s="10"/>
    </row>
    <row r="677" spans="1:6" ht="14.25" customHeight="1" x14ac:dyDescent="0.3">
      <c r="A677" s="10"/>
      <c r="B677" s="10"/>
      <c r="C677" s="10"/>
      <c r="D677" s="10"/>
      <c r="E677" s="10"/>
      <c r="F677" s="10"/>
    </row>
    <row r="678" spans="1:6" ht="14.25" customHeight="1" x14ac:dyDescent="0.3">
      <c r="A678" s="10"/>
      <c r="B678" s="10"/>
      <c r="C678" s="10"/>
      <c r="D678" s="10"/>
      <c r="E678" s="10"/>
      <c r="F678" s="10"/>
    </row>
    <row r="679" spans="1:6" ht="14.25" customHeight="1" x14ac:dyDescent="0.3">
      <c r="A679" s="10"/>
      <c r="B679" s="10"/>
      <c r="C679" s="10"/>
      <c r="D679" s="10"/>
      <c r="E679" s="10"/>
      <c r="F679" s="10"/>
    </row>
    <row r="680" spans="1:6" ht="14.25" customHeight="1" x14ac:dyDescent="0.3">
      <c r="A680" s="10"/>
      <c r="B680" s="10"/>
      <c r="C680" s="10"/>
      <c r="D680" s="10"/>
      <c r="E680" s="10"/>
      <c r="F680" s="10"/>
    </row>
    <row r="681" spans="1:6" ht="14.25" customHeight="1" x14ac:dyDescent="0.3">
      <c r="A681" s="10"/>
      <c r="B681" s="10"/>
      <c r="C681" s="10"/>
      <c r="D681" s="10"/>
      <c r="E681" s="10"/>
      <c r="F681" s="10"/>
    </row>
    <row r="682" spans="1:6" ht="14.25" customHeight="1" x14ac:dyDescent="0.3">
      <c r="A682" s="10"/>
      <c r="B682" s="10"/>
      <c r="C682" s="10"/>
      <c r="D682" s="10"/>
      <c r="E682" s="10"/>
      <c r="F682" s="10"/>
    </row>
    <row r="683" spans="1:6" ht="14.25" customHeight="1" x14ac:dyDescent="0.3">
      <c r="A683" s="10"/>
      <c r="B683" s="10"/>
      <c r="C683" s="10"/>
      <c r="D683" s="10"/>
      <c r="E683" s="10"/>
      <c r="F683" s="10"/>
    </row>
    <row r="684" spans="1:6" ht="14.25" customHeight="1" x14ac:dyDescent="0.3">
      <c r="A684" s="10"/>
      <c r="B684" s="10"/>
      <c r="C684" s="10"/>
      <c r="D684" s="10"/>
      <c r="E684" s="10"/>
      <c r="F684" s="10"/>
    </row>
    <row r="685" spans="1:6" ht="14.25" customHeight="1" x14ac:dyDescent="0.3">
      <c r="A685" s="10"/>
      <c r="B685" s="10"/>
      <c r="C685" s="10"/>
      <c r="D685" s="10"/>
      <c r="E685" s="10"/>
      <c r="F685" s="10"/>
    </row>
    <row r="686" spans="1:6" ht="14.25" customHeight="1" x14ac:dyDescent="0.3">
      <c r="A686" s="10"/>
      <c r="B686" s="10"/>
      <c r="C686" s="10"/>
      <c r="D686" s="10"/>
      <c r="E686" s="10"/>
      <c r="F686" s="10"/>
    </row>
    <row r="687" spans="1:6" ht="14.25" customHeight="1" x14ac:dyDescent="0.3">
      <c r="A687" s="10"/>
      <c r="B687" s="10"/>
      <c r="C687" s="10"/>
      <c r="D687" s="10"/>
      <c r="E687" s="10"/>
      <c r="F687" s="10"/>
    </row>
    <row r="688" spans="1:6" ht="14.25" customHeight="1" x14ac:dyDescent="0.3">
      <c r="A688" s="10"/>
      <c r="B688" s="10"/>
      <c r="C688" s="10"/>
      <c r="D688" s="10"/>
      <c r="E688" s="10"/>
      <c r="F688" s="10"/>
    </row>
    <row r="689" spans="1:6" ht="14.25" customHeight="1" x14ac:dyDescent="0.3">
      <c r="A689" s="10"/>
      <c r="B689" s="10"/>
      <c r="C689" s="10"/>
      <c r="D689" s="10"/>
      <c r="E689" s="10"/>
      <c r="F689" s="10"/>
    </row>
    <row r="690" spans="1:6" ht="14.25" customHeight="1" x14ac:dyDescent="0.3">
      <c r="A690" s="10"/>
      <c r="B690" s="10"/>
      <c r="C690" s="10"/>
      <c r="D690" s="10"/>
      <c r="E690" s="10"/>
      <c r="F690" s="10"/>
    </row>
    <row r="691" spans="1:6" ht="14.25" customHeight="1" x14ac:dyDescent="0.3">
      <c r="A691" s="10"/>
      <c r="B691" s="10"/>
      <c r="C691" s="10"/>
      <c r="D691" s="10"/>
      <c r="E691" s="10"/>
      <c r="F691" s="10"/>
    </row>
    <row r="692" spans="1:6" ht="14.25" customHeight="1" x14ac:dyDescent="0.3">
      <c r="A692" s="10"/>
      <c r="B692" s="10"/>
      <c r="C692" s="10"/>
      <c r="D692" s="10"/>
      <c r="E692" s="10"/>
      <c r="F692" s="10"/>
    </row>
    <row r="693" spans="1:6" ht="14.25" customHeight="1" x14ac:dyDescent="0.3">
      <c r="A693" s="10"/>
      <c r="B693" s="10"/>
      <c r="C693" s="10"/>
      <c r="D693" s="10"/>
      <c r="E693" s="10"/>
      <c r="F693" s="10"/>
    </row>
    <row r="694" spans="1:6" ht="14.25" customHeight="1" x14ac:dyDescent="0.3">
      <c r="A694" s="10"/>
      <c r="B694" s="10"/>
      <c r="C694" s="10"/>
      <c r="D694" s="10"/>
      <c r="E694" s="10"/>
      <c r="F694" s="10"/>
    </row>
    <row r="695" spans="1:6" ht="14.25" customHeight="1" x14ac:dyDescent="0.3">
      <c r="A695" s="10"/>
      <c r="B695" s="10"/>
      <c r="C695" s="10"/>
      <c r="D695" s="10"/>
      <c r="E695" s="10"/>
      <c r="F695" s="10"/>
    </row>
    <row r="696" spans="1:6" ht="14.25" customHeight="1" x14ac:dyDescent="0.3">
      <c r="A696" s="10"/>
      <c r="B696" s="10"/>
      <c r="C696" s="10"/>
      <c r="D696" s="10"/>
      <c r="E696" s="10"/>
      <c r="F696" s="10"/>
    </row>
    <row r="697" spans="1:6" ht="14.25" customHeight="1" x14ac:dyDescent="0.3">
      <c r="A697" s="10"/>
      <c r="B697" s="10"/>
      <c r="C697" s="10"/>
      <c r="D697" s="10"/>
      <c r="E697" s="10"/>
      <c r="F697" s="10"/>
    </row>
    <row r="698" spans="1:6" ht="14.25" customHeight="1" x14ac:dyDescent="0.3">
      <c r="A698" s="10"/>
      <c r="B698" s="10"/>
      <c r="C698" s="10"/>
      <c r="D698" s="10"/>
      <c r="E698" s="10"/>
      <c r="F698" s="10"/>
    </row>
    <row r="699" spans="1:6" ht="14.25" customHeight="1" x14ac:dyDescent="0.3">
      <c r="A699" s="10"/>
      <c r="B699" s="10"/>
      <c r="C699" s="10"/>
      <c r="D699" s="10"/>
      <c r="E699" s="10"/>
      <c r="F699" s="10"/>
    </row>
    <row r="700" spans="1:6" ht="14.25" customHeight="1" x14ac:dyDescent="0.3">
      <c r="A700" s="10"/>
      <c r="B700" s="10"/>
      <c r="C700" s="10"/>
      <c r="D700" s="10"/>
      <c r="E700" s="10"/>
      <c r="F700" s="10"/>
    </row>
    <row r="701" spans="1:6" ht="14.25" customHeight="1" x14ac:dyDescent="0.3">
      <c r="A701" s="10"/>
      <c r="B701" s="10"/>
      <c r="C701" s="10"/>
      <c r="D701" s="10"/>
      <c r="E701" s="10"/>
      <c r="F701" s="10"/>
    </row>
    <row r="702" spans="1:6" ht="14.25" customHeight="1" x14ac:dyDescent="0.3">
      <c r="A702" s="10"/>
      <c r="B702" s="10"/>
      <c r="C702" s="10"/>
      <c r="D702" s="10"/>
      <c r="E702" s="10"/>
      <c r="F702" s="10"/>
    </row>
    <row r="703" spans="1:6" ht="14.25" customHeight="1" x14ac:dyDescent="0.3">
      <c r="A703" s="10"/>
      <c r="B703" s="10"/>
      <c r="C703" s="10"/>
      <c r="D703" s="10"/>
      <c r="E703" s="10"/>
      <c r="F703" s="10"/>
    </row>
    <row r="704" spans="1:6" ht="14.25" customHeight="1" x14ac:dyDescent="0.3">
      <c r="A704" s="10"/>
      <c r="B704" s="10"/>
      <c r="C704" s="10"/>
      <c r="D704" s="10"/>
      <c r="E704" s="10"/>
      <c r="F704" s="10"/>
    </row>
    <row r="705" spans="1:6" ht="14.25" customHeight="1" x14ac:dyDescent="0.3">
      <c r="A705" s="10"/>
      <c r="B705" s="10"/>
      <c r="C705" s="10"/>
      <c r="D705" s="10"/>
      <c r="E705" s="10"/>
      <c r="F705" s="10"/>
    </row>
    <row r="706" spans="1:6" ht="14.25" customHeight="1" x14ac:dyDescent="0.3">
      <c r="A706" s="10"/>
      <c r="B706" s="10"/>
      <c r="C706" s="10"/>
      <c r="D706" s="10"/>
      <c r="E706" s="10"/>
      <c r="F706" s="10"/>
    </row>
    <row r="707" spans="1:6" ht="14.25" customHeight="1" x14ac:dyDescent="0.3">
      <c r="A707" s="10"/>
      <c r="B707" s="10"/>
      <c r="C707" s="10"/>
      <c r="D707" s="10"/>
      <c r="E707" s="10"/>
      <c r="F707" s="10"/>
    </row>
    <row r="708" spans="1:6" ht="14.25" customHeight="1" x14ac:dyDescent="0.3">
      <c r="A708" s="10"/>
      <c r="B708" s="10"/>
      <c r="C708" s="10"/>
      <c r="D708" s="10"/>
      <c r="E708" s="10"/>
      <c r="F708" s="10"/>
    </row>
    <row r="709" spans="1:6" ht="14.25" customHeight="1" x14ac:dyDescent="0.3">
      <c r="A709" s="10"/>
      <c r="B709" s="10"/>
      <c r="C709" s="10"/>
      <c r="D709" s="10"/>
      <c r="E709" s="10"/>
      <c r="F709" s="10"/>
    </row>
    <row r="710" spans="1:6" ht="14.25" customHeight="1" x14ac:dyDescent="0.3">
      <c r="A710" s="10"/>
      <c r="B710" s="10"/>
      <c r="C710" s="10"/>
      <c r="D710" s="10"/>
      <c r="E710" s="10"/>
      <c r="F710" s="10"/>
    </row>
    <row r="711" spans="1:6" ht="14.25" customHeight="1" x14ac:dyDescent="0.3">
      <c r="A711" s="10"/>
      <c r="B711" s="10"/>
      <c r="C711" s="10"/>
      <c r="D711" s="10"/>
      <c r="E711" s="10"/>
      <c r="F711" s="10"/>
    </row>
    <row r="712" spans="1:6" ht="14.25" customHeight="1" x14ac:dyDescent="0.3">
      <c r="A712" s="10"/>
      <c r="B712" s="10"/>
      <c r="C712" s="10"/>
      <c r="D712" s="10"/>
      <c r="E712" s="10"/>
      <c r="F712" s="10"/>
    </row>
    <row r="713" spans="1:6" ht="14.25" customHeight="1" x14ac:dyDescent="0.3">
      <c r="A713" s="10"/>
      <c r="B713" s="10"/>
      <c r="C713" s="10"/>
      <c r="D713" s="10"/>
      <c r="E713" s="10"/>
      <c r="F713" s="10"/>
    </row>
    <row r="714" spans="1:6" ht="14.25" customHeight="1" x14ac:dyDescent="0.3">
      <c r="A714" s="10"/>
      <c r="B714" s="10"/>
      <c r="C714" s="10"/>
      <c r="D714" s="10"/>
      <c r="E714" s="10"/>
      <c r="F714" s="10"/>
    </row>
    <row r="715" spans="1:6" ht="14.25" customHeight="1" x14ac:dyDescent="0.3">
      <c r="A715" s="10"/>
      <c r="B715" s="10"/>
      <c r="C715" s="10"/>
      <c r="D715" s="10"/>
      <c r="E715" s="10"/>
      <c r="F715" s="10"/>
    </row>
    <row r="716" spans="1:6" ht="14.25" customHeight="1" x14ac:dyDescent="0.3">
      <c r="A716" s="10"/>
      <c r="B716" s="10"/>
      <c r="C716" s="10"/>
      <c r="D716" s="10"/>
      <c r="E716" s="10"/>
      <c r="F716" s="10"/>
    </row>
    <row r="717" spans="1:6" ht="14.25" customHeight="1" x14ac:dyDescent="0.3">
      <c r="A717" s="10"/>
      <c r="B717" s="10"/>
      <c r="C717" s="10"/>
      <c r="D717" s="10"/>
      <c r="E717" s="10"/>
      <c r="F717" s="10"/>
    </row>
    <row r="718" spans="1:6" ht="14.25" customHeight="1" x14ac:dyDescent="0.3">
      <c r="A718" s="10"/>
      <c r="B718" s="10"/>
      <c r="C718" s="10"/>
      <c r="D718" s="10"/>
      <c r="E718" s="10"/>
      <c r="F718" s="10"/>
    </row>
    <row r="719" spans="1:6" ht="14.25" customHeight="1" x14ac:dyDescent="0.3">
      <c r="A719" s="10"/>
      <c r="B719" s="10"/>
      <c r="C719" s="10"/>
      <c r="D719" s="10"/>
      <c r="E719" s="10"/>
      <c r="F719" s="10"/>
    </row>
    <row r="720" spans="1:6" ht="14.25" customHeight="1" x14ac:dyDescent="0.3">
      <c r="A720" s="10"/>
      <c r="B720" s="10"/>
      <c r="C720" s="10"/>
      <c r="D720" s="10"/>
      <c r="E720" s="10"/>
      <c r="F720" s="10"/>
    </row>
    <row r="721" spans="1:6" ht="14.25" customHeight="1" x14ac:dyDescent="0.3">
      <c r="A721" s="10"/>
      <c r="B721" s="10"/>
      <c r="C721" s="10"/>
      <c r="D721" s="10"/>
      <c r="E721" s="10"/>
      <c r="F721" s="10"/>
    </row>
    <row r="722" spans="1:6" ht="14.25" customHeight="1" x14ac:dyDescent="0.3">
      <c r="A722" s="10"/>
      <c r="B722" s="10"/>
      <c r="C722" s="10"/>
      <c r="D722" s="10"/>
      <c r="E722" s="10"/>
      <c r="F722" s="10"/>
    </row>
    <row r="723" spans="1:6" ht="14.25" customHeight="1" x14ac:dyDescent="0.3">
      <c r="A723" s="10"/>
      <c r="B723" s="10"/>
      <c r="C723" s="10"/>
      <c r="D723" s="10"/>
      <c r="E723" s="10"/>
      <c r="F723" s="10"/>
    </row>
    <row r="724" spans="1:6" ht="14.25" customHeight="1" x14ac:dyDescent="0.3">
      <c r="A724" s="10"/>
      <c r="B724" s="10"/>
      <c r="C724" s="10"/>
      <c r="D724" s="10"/>
      <c r="E724" s="10"/>
      <c r="F724" s="10"/>
    </row>
    <row r="725" spans="1:6" ht="14.25" customHeight="1" x14ac:dyDescent="0.3">
      <c r="A725" s="10"/>
      <c r="B725" s="10"/>
      <c r="C725" s="10"/>
      <c r="D725" s="10"/>
      <c r="E725" s="10"/>
      <c r="F725" s="10"/>
    </row>
    <row r="726" spans="1:6" ht="14.25" customHeight="1" x14ac:dyDescent="0.3">
      <c r="A726" s="10"/>
      <c r="B726" s="10"/>
      <c r="C726" s="10"/>
      <c r="D726" s="10"/>
      <c r="E726" s="10"/>
      <c r="F726" s="10"/>
    </row>
    <row r="727" spans="1:6" ht="14.25" customHeight="1" x14ac:dyDescent="0.3">
      <c r="A727" s="10"/>
      <c r="B727" s="10"/>
      <c r="C727" s="10"/>
      <c r="D727" s="10"/>
      <c r="E727" s="10"/>
      <c r="F727" s="10"/>
    </row>
    <row r="728" spans="1:6" ht="14.25" customHeight="1" x14ac:dyDescent="0.3">
      <c r="A728" s="10"/>
      <c r="B728" s="10"/>
      <c r="C728" s="10"/>
      <c r="D728" s="10"/>
      <c r="E728" s="10"/>
      <c r="F728" s="10"/>
    </row>
    <row r="729" spans="1:6" ht="14.25" customHeight="1" x14ac:dyDescent="0.3">
      <c r="A729" s="10"/>
      <c r="B729" s="10"/>
      <c r="C729" s="10"/>
      <c r="D729" s="10"/>
      <c r="E729" s="10"/>
      <c r="F729" s="10"/>
    </row>
    <row r="730" spans="1:6" ht="14.25" customHeight="1" x14ac:dyDescent="0.3">
      <c r="A730" s="10"/>
      <c r="B730" s="10"/>
      <c r="C730" s="10"/>
      <c r="D730" s="10"/>
      <c r="E730" s="10"/>
      <c r="F730" s="10"/>
    </row>
    <row r="731" spans="1:6" ht="14.25" customHeight="1" x14ac:dyDescent="0.3">
      <c r="A731" s="10"/>
      <c r="B731" s="10"/>
      <c r="C731" s="10"/>
      <c r="D731" s="10"/>
      <c r="E731" s="10"/>
      <c r="F731" s="10"/>
    </row>
    <row r="732" spans="1:6" ht="14.25" customHeight="1" x14ac:dyDescent="0.3">
      <c r="A732" s="10"/>
      <c r="B732" s="10"/>
      <c r="C732" s="10"/>
      <c r="D732" s="10"/>
      <c r="E732" s="10"/>
      <c r="F732" s="10"/>
    </row>
    <row r="733" spans="1:6" ht="14.25" customHeight="1" x14ac:dyDescent="0.3">
      <c r="A733" s="10"/>
      <c r="B733" s="10"/>
      <c r="C733" s="10"/>
      <c r="D733" s="10"/>
      <c r="E733" s="10"/>
      <c r="F733" s="10"/>
    </row>
    <row r="734" spans="1:6" ht="14.25" customHeight="1" x14ac:dyDescent="0.3">
      <c r="A734" s="10"/>
      <c r="B734" s="10"/>
      <c r="C734" s="10"/>
      <c r="D734" s="10"/>
      <c r="E734" s="10"/>
      <c r="F734" s="10"/>
    </row>
    <row r="735" spans="1:6" ht="14.25" customHeight="1" x14ac:dyDescent="0.3">
      <c r="A735" s="10"/>
      <c r="B735" s="10"/>
      <c r="C735" s="10"/>
      <c r="D735" s="10"/>
      <c r="E735" s="10"/>
      <c r="F735" s="10"/>
    </row>
    <row r="736" spans="1:6" ht="14.25" customHeight="1" x14ac:dyDescent="0.3">
      <c r="A736" s="10"/>
      <c r="B736" s="10"/>
      <c r="C736" s="10"/>
      <c r="D736" s="10"/>
      <c r="E736" s="10"/>
      <c r="F736" s="10"/>
    </row>
    <row r="737" spans="1:6" ht="14.25" customHeight="1" x14ac:dyDescent="0.3">
      <c r="A737" s="10"/>
      <c r="B737" s="10"/>
      <c r="C737" s="10"/>
      <c r="D737" s="10"/>
      <c r="E737" s="10"/>
      <c r="F737" s="10"/>
    </row>
    <row r="738" spans="1:6" ht="14.25" customHeight="1" x14ac:dyDescent="0.3">
      <c r="A738" s="10"/>
      <c r="B738" s="10"/>
      <c r="C738" s="10"/>
      <c r="D738" s="10"/>
      <c r="E738" s="10"/>
      <c r="F738" s="10"/>
    </row>
    <row r="739" spans="1:6" ht="14.25" customHeight="1" x14ac:dyDescent="0.3">
      <c r="A739" s="10"/>
      <c r="B739" s="10"/>
      <c r="C739" s="10"/>
      <c r="D739" s="10"/>
      <c r="E739" s="10"/>
      <c r="F739" s="10"/>
    </row>
    <row r="740" spans="1:6" ht="14.25" customHeight="1" x14ac:dyDescent="0.3">
      <c r="A740" s="10"/>
      <c r="B740" s="10"/>
      <c r="C740" s="10"/>
      <c r="D740" s="10"/>
      <c r="E740" s="10"/>
      <c r="F740" s="10"/>
    </row>
    <row r="741" spans="1:6" ht="14.25" customHeight="1" x14ac:dyDescent="0.3">
      <c r="A741" s="10"/>
      <c r="B741" s="10"/>
      <c r="C741" s="10"/>
      <c r="D741" s="10"/>
      <c r="E741" s="10"/>
      <c r="F741" s="10"/>
    </row>
    <row r="742" spans="1:6" ht="14.25" customHeight="1" x14ac:dyDescent="0.3">
      <c r="A742" s="10"/>
      <c r="B742" s="10"/>
      <c r="C742" s="10"/>
      <c r="D742" s="10"/>
      <c r="E742" s="10"/>
      <c r="F742" s="10"/>
    </row>
    <row r="743" spans="1:6" ht="14.25" customHeight="1" x14ac:dyDescent="0.3">
      <c r="A743" s="10"/>
      <c r="B743" s="10"/>
      <c r="C743" s="10"/>
      <c r="D743" s="10"/>
      <c r="E743" s="10"/>
      <c r="F743" s="10"/>
    </row>
    <row r="744" spans="1:6" ht="14.25" customHeight="1" x14ac:dyDescent="0.3">
      <c r="A744" s="10"/>
      <c r="B744" s="10"/>
      <c r="C744" s="10"/>
      <c r="D744" s="10"/>
      <c r="E744" s="10"/>
      <c r="F744" s="10"/>
    </row>
    <row r="745" spans="1:6" ht="14.25" customHeight="1" x14ac:dyDescent="0.3">
      <c r="A745" s="10"/>
      <c r="B745" s="10"/>
      <c r="C745" s="10"/>
      <c r="D745" s="10"/>
      <c r="E745" s="10"/>
      <c r="F745" s="10"/>
    </row>
    <row r="746" spans="1:6" ht="14.25" customHeight="1" x14ac:dyDescent="0.3">
      <c r="A746" s="10"/>
      <c r="B746" s="10"/>
      <c r="C746" s="10"/>
      <c r="D746" s="10"/>
      <c r="E746" s="10"/>
      <c r="F746" s="10"/>
    </row>
    <row r="747" spans="1:6" ht="14.25" customHeight="1" x14ac:dyDescent="0.3">
      <c r="A747" s="10"/>
      <c r="B747" s="10"/>
      <c r="C747" s="10"/>
      <c r="D747" s="10"/>
      <c r="E747" s="10"/>
      <c r="F747" s="10"/>
    </row>
    <row r="748" spans="1:6" ht="14.25" customHeight="1" x14ac:dyDescent="0.3">
      <c r="A748" s="10"/>
      <c r="B748" s="10"/>
      <c r="C748" s="10"/>
      <c r="D748" s="10"/>
      <c r="E748" s="10"/>
      <c r="F748" s="10"/>
    </row>
    <row r="749" spans="1:6" ht="14.25" customHeight="1" x14ac:dyDescent="0.3">
      <c r="A749" s="10"/>
      <c r="B749" s="10"/>
      <c r="C749" s="10"/>
      <c r="D749" s="10"/>
      <c r="E749" s="10"/>
      <c r="F749" s="10"/>
    </row>
    <row r="750" spans="1:6" ht="14.25" customHeight="1" x14ac:dyDescent="0.3">
      <c r="A750" s="10"/>
      <c r="B750" s="10"/>
      <c r="C750" s="10"/>
      <c r="D750" s="10"/>
      <c r="E750" s="10"/>
      <c r="F750" s="10"/>
    </row>
    <row r="751" spans="1:6" ht="14.25" customHeight="1" x14ac:dyDescent="0.3">
      <c r="A751" s="10"/>
      <c r="B751" s="10"/>
      <c r="C751" s="10"/>
      <c r="D751" s="10"/>
      <c r="E751" s="10"/>
      <c r="F751" s="10"/>
    </row>
    <row r="752" spans="1:6" ht="14.25" customHeight="1" x14ac:dyDescent="0.3">
      <c r="A752" s="10"/>
      <c r="B752" s="10"/>
      <c r="C752" s="10"/>
      <c r="D752" s="10"/>
      <c r="E752" s="10"/>
      <c r="F752" s="10"/>
    </row>
    <row r="753" spans="1:6" ht="14.25" customHeight="1" x14ac:dyDescent="0.3">
      <c r="A753" s="10"/>
      <c r="B753" s="10"/>
      <c r="C753" s="10"/>
      <c r="D753" s="10"/>
      <c r="E753" s="10"/>
      <c r="F753" s="10"/>
    </row>
    <row r="754" spans="1:6" ht="14.25" customHeight="1" x14ac:dyDescent="0.3">
      <c r="A754" s="10"/>
      <c r="B754" s="10"/>
      <c r="C754" s="10"/>
      <c r="D754" s="10"/>
      <c r="E754" s="10"/>
      <c r="F754" s="10"/>
    </row>
    <row r="755" spans="1:6" ht="14.25" customHeight="1" x14ac:dyDescent="0.3">
      <c r="A755" s="10"/>
      <c r="B755" s="10"/>
      <c r="C755" s="10"/>
      <c r="D755" s="10"/>
      <c r="E755" s="10"/>
      <c r="F755" s="10"/>
    </row>
    <row r="756" spans="1:6" ht="14.25" customHeight="1" x14ac:dyDescent="0.3">
      <c r="A756" s="10"/>
      <c r="B756" s="10"/>
      <c r="C756" s="10"/>
      <c r="D756" s="10"/>
      <c r="E756" s="10"/>
      <c r="F756" s="10"/>
    </row>
    <row r="757" spans="1:6" ht="14.25" customHeight="1" x14ac:dyDescent="0.3">
      <c r="A757" s="10"/>
      <c r="B757" s="10"/>
      <c r="C757" s="10"/>
      <c r="D757" s="10"/>
      <c r="E757" s="10"/>
      <c r="F757" s="10"/>
    </row>
    <row r="758" spans="1:6" ht="14.25" customHeight="1" x14ac:dyDescent="0.3">
      <c r="A758" s="10"/>
      <c r="B758" s="10"/>
      <c r="C758" s="10"/>
      <c r="D758" s="10"/>
      <c r="E758" s="10"/>
      <c r="F758" s="10"/>
    </row>
    <row r="759" spans="1:6" ht="14.25" customHeight="1" x14ac:dyDescent="0.3">
      <c r="A759" s="10"/>
      <c r="B759" s="10"/>
      <c r="C759" s="10"/>
      <c r="D759" s="10"/>
      <c r="E759" s="10"/>
      <c r="F759" s="10"/>
    </row>
    <row r="760" spans="1:6" ht="14.25" customHeight="1" x14ac:dyDescent="0.3">
      <c r="A760" s="10"/>
      <c r="B760" s="10"/>
      <c r="C760" s="10"/>
      <c r="D760" s="10"/>
      <c r="E760" s="10"/>
      <c r="F760" s="10"/>
    </row>
    <row r="761" spans="1:6" ht="14.25" customHeight="1" x14ac:dyDescent="0.3">
      <c r="A761" s="10"/>
      <c r="B761" s="10"/>
      <c r="C761" s="10"/>
      <c r="D761" s="10"/>
      <c r="E761" s="10"/>
      <c r="F761" s="10"/>
    </row>
    <row r="762" spans="1:6" ht="14.25" customHeight="1" x14ac:dyDescent="0.3">
      <c r="A762" s="10"/>
      <c r="B762" s="10"/>
      <c r="C762" s="10"/>
      <c r="D762" s="10"/>
      <c r="E762" s="10"/>
      <c r="F762" s="10"/>
    </row>
    <row r="763" spans="1:6" ht="14.25" customHeight="1" x14ac:dyDescent="0.3">
      <c r="A763" s="10"/>
      <c r="B763" s="10"/>
      <c r="C763" s="10"/>
      <c r="D763" s="10"/>
      <c r="E763" s="10"/>
      <c r="F763" s="10"/>
    </row>
    <row r="764" spans="1:6" ht="14.25" customHeight="1" x14ac:dyDescent="0.3">
      <c r="A764" s="10"/>
      <c r="B764" s="10"/>
      <c r="C764" s="10"/>
      <c r="D764" s="10"/>
      <c r="E764" s="10"/>
      <c r="F764" s="10"/>
    </row>
    <row r="765" spans="1:6" ht="14.25" customHeight="1" x14ac:dyDescent="0.3">
      <c r="A765" s="10"/>
      <c r="B765" s="10"/>
      <c r="C765" s="10"/>
      <c r="D765" s="10"/>
      <c r="E765" s="10"/>
      <c r="F765" s="10"/>
    </row>
    <row r="766" spans="1:6" ht="14.25" customHeight="1" x14ac:dyDescent="0.3">
      <c r="A766" s="10"/>
      <c r="B766" s="10"/>
      <c r="C766" s="10"/>
      <c r="D766" s="10"/>
      <c r="E766" s="10"/>
      <c r="F766" s="10"/>
    </row>
    <row r="767" spans="1:6" ht="14.25" customHeight="1" x14ac:dyDescent="0.3">
      <c r="A767" s="10"/>
      <c r="B767" s="10"/>
      <c r="C767" s="10"/>
      <c r="D767" s="10"/>
      <c r="E767" s="10"/>
      <c r="F767" s="10"/>
    </row>
    <row r="768" spans="1:6" ht="14.25" customHeight="1" x14ac:dyDescent="0.3">
      <c r="A768" s="10"/>
      <c r="B768" s="10"/>
      <c r="C768" s="10"/>
      <c r="D768" s="10"/>
      <c r="E768" s="10"/>
      <c r="F768" s="10"/>
    </row>
    <row r="769" spans="1:6" ht="14.25" customHeight="1" x14ac:dyDescent="0.3">
      <c r="A769" s="10"/>
      <c r="B769" s="10"/>
      <c r="C769" s="10"/>
      <c r="D769" s="10"/>
      <c r="E769" s="10"/>
      <c r="F769" s="10"/>
    </row>
    <row r="770" spans="1:6" ht="14.25" customHeight="1" x14ac:dyDescent="0.3">
      <c r="A770" s="10"/>
      <c r="B770" s="10"/>
      <c r="C770" s="10"/>
      <c r="D770" s="10"/>
      <c r="E770" s="10"/>
      <c r="F770" s="10"/>
    </row>
    <row r="771" spans="1:6" ht="14.25" customHeight="1" x14ac:dyDescent="0.3">
      <c r="A771" s="10"/>
      <c r="B771" s="10"/>
      <c r="C771" s="10"/>
      <c r="D771" s="10"/>
      <c r="E771" s="10"/>
      <c r="F771" s="10"/>
    </row>
    <row r="772" spans="1:6" ht="14.25" customHeight="1" x14ac:dyDescent="0.3">
      <c r="A772" s="10"/>
      <c r="B772" s="10"/>
      <c r="C772" s="10"/>
      <c r="D772" s="10"/>
      <c r="E772" s="10"/>
      <c r="F772" s="10"/>
    </row>
    <row r="773" spans="1:6" ht="14.25" customHeight="1" x14ac:dyDescent="0.3">
      <c r="A773" s="10"/>
      <c r="B773" s="10"/>
      <c r="C773" s="10"/>
      <c r="D773" s="10"/>
      <c r="E773" s="10"/>
      <c r="F773" s="10"/>
    </row>
    <row r="774" spans="1:6" ht="14.25" customHeight="1" x14ac:dyDescent="0.3">
      <c r="A774" s="10"/>
      <c r="B774" s="10"/>
      <c r="C774" s="10"/>
      <c r="D774" s="10"/>
      <c r="E774" s="10"/>
      <c r="F774" s="10"/>
    </row>
    <row r="775" spans="1:6" ht="14.25" customHeight="1" x14ac:dyDescent="0.3">
      <c r="A775" s="10"/>
      <c r="B775" s="10"/>
      <c r="C775" s="10"/>
      <c r="D775" s="10"/>
      <c r="E775" s="10"/>
      <c r="F775" s="10"/>
    </row>
    <row r="776" spans="1:6" ht="14.25" customHeight="1" x14ac:dyDescent="0.3">
      <c r="A776" s="10"/>
      <c r="B776" s="10"/>
      <c r="C776" s="10"/>
      <c r="D776" s="10"/>
      <c r="E776" s="10"/>
      <c r="F776" s="10"/>
    </row>
    <row r="777" spans="1:6" ht="14.25" customHeight="1" x14ac:dyDescent="0.3">
      <c r="A777" s="10"/>
      <c r="B777" s="10"/>
      <c r="C777" s="10"/>
      <c r="D777" s="10"/>
      <c r="E777" s="10"/>
      <c r="F777" s="10"/>
    </row>
    <row r="778" spans="1:6" ht="14.25" customHeight="1" x14ac:dyDescent="0.3">
      <c r="A778" s="10"/>
      <c r="B778" s="10"/>
      <c r="C778" s="10"/>
      <c r="D778" s="10"/>
      <c r="E778" s="10"/>
      <c r="F778" s="10"/>
    </row>
    <row r="779" spans="1:6" ht="14.25" customHeight="1" x14ac:dyDescent="0.3">
      <c r="A779" s="10"/>
      <c r="B779" s="10"/>
      <c r="C779" s="10"/>
      <c r="D779" s="10"/>
      <c r="E779" s="10"/>
      <c r="F779" s="10"/>
    </row>
    <row r="780" spans="1:6" ht="14.25" customHeight="1" x14ac:dyDescent="0.3">
      <c r="A780" s="10"/>
      <c r="B780" s="10"/>
      <c r="C780" s="10"/>
      <c r="D780" s="10"/>
      <c r="E780" s="10"/>
      <c r="F780" s="10"/>
    </row>
    <row r="781" spans="1:6" ht="14.25" customHeight="1" x14ac:dyDescent="0.3">
      <c r="A781" s="10"/>
      <c r="B781" s="10"/>
      <c r="C781" s="10"/>
      <c r="D781" s="10"/>
      <c r="E781" s="10"/>
      <c r="F781" s="10"/>
    </row>
    <row r="782" spans="1:6" ht="14.25" customHeight="1" x14ac:dyDescent="0.3">
      <c r="A782" s="10"/>
      <c r="B782" s="10"/>
      <c r="C782" s="10"/>
      <c r="D782" s="10"/>
      <c r="E782" s="10"/>
      <c r="F782" s="10"/>
    </row>
    <row r="783" spans="1:6" ht="14.25" customHeight="1" x14ac:dyDescent="0.3">
      <c r="A783" s="10"/>
      <c r="B783" s="10"/>
      <c r="C783" s="10"/>
      <c r="D783" s="10"/>
      <c r="E783" s="10"/>
      <c r="F783" s="10"/>
    </row>
    <row r="784" spans="1:6" ht="14.25" customHeight="1" x14ac:dyDescent="0.3">
      <c r="A784" s="10"/>
      <c r="B784" s="10"/>
      <c r="C784" s="10"/>
      <c r="D784" s="10"/>
      <c r="E784" s="10"/>
      <c r="F784" s="10"/>
    </row>
    <row r="785" spans="1:6" ht="14.25" customHeight="1" x14ac:dyDescent="0.3">
      <c r="A785" s="10"/>
      <c r="B785" s="10"/>
      <c r="C785" s="10"/>
      <c r="D785" s="10"/>
      <c r="E785" s="10"/>
      <c r="F785" s="10"/>
    </row>
    <row r="786" spans="1:6" ht="14.25" customHeight="1" x14ac:dyDescent="0.3">
      <c r="A786" s="10"/>
      <c r="B786" s="10"/>
      <c r="C786" s="10"/>
      <c r="D786" s="10"/>
      <c r="E786" s="10"/>
      <c r="F786" s="10"/>
    </row>
    <row r="787" spans="1:6" ht="14.25" customHeight="1" x14ac:dyDescent="0.3">
      <c r="A787" s="10"/>
      <c r="B787" s="10"/>
      <c r="C787" s="10"/>
      <c r="D787" s="10"/>
      <c r="E787" s="10"/>
      <c r="F787" s="10"/>
    </row>
    <row r="788" spans="1:6" ht="14.25" customHeight="1" x14ac:dyDescent="0.3">
      <c r="A788" s="10"/>
      <c r="B788" s="10"/>
      <c r="C788" s="10"/>
      <c r="D788" s="10"/>
      <c r="E788" s="10"/>
      <c r="F788" s="10"/>
    </row>
    <row r="789" spans="1:6" ht="14.25" customHeight="1" x14ac:dyDescent="0.3">
      <c r="A789" s="10"/>
      <c r="B789" s="10"/>
      <c r="C789" s="10"/>
      <c r="D789" s="10"/>
      <c r="E789" s="10"/>
      <c r="F789" s="10"/>
    </row>
    <row r="790" spans="1:6" ht="14.25" customHeight="1" x14ac:dyDescent="0.3">
      <c r="A790" s="10"/>
      <c r="B790" s="10"/>
      <c r="C790" s="10"/>
      <c r="D790" s="10"/>
      <c r="E790" s="10"/>
      <c r="F790" s="10"/>
    </row>
    <row r="791" spans="1:6" ht="14.25" customHeight="1" x14ac:dyDescent="0.3">
      <c r="A791" s="10"/>
      <c r="B791" s="10"/>
      <c r="C791" s="10"/>
      <c r="D791" s="10"/>
      <c r="E791" s="10"/>
      <c r="F791" s="10"/>
    </row>
    <row r="792" spans="1:6" ht="14.25" customHeight="1" x14ac:dyDescent="0.3">
      <c r="A792" s="10"/>
      <c r="B792" s="10"/>
      <c r="C792" s="10"/>
      <c r="D792" s="10"/>
      <c r="E792" s="10"/>
      <c r="F792" s="10"/>
    </row>
    <row r="793" spans="1:6" ht="14.25" customHeight="1" x14ac:dyDescent="0.3">
      <c r="A793" s="10"/>
      <c r="B793" s="10"/>
      <c r="C793" s="10"/>
      <c r="D793" s="10"/>
      <c r="E793" s="10"/>
      <c r="F793" s="10"/>
    </row>
    <row r="794" spans="1:6" ht="14.25" customHeight="1" x14ac:dyDescent="0.3">
      <c r="A794" s="10"/>
      <c r="B794" s="10"/>
      <c r="C794" s="10"/>
      <c r="D794" s="10"/>
      <c r="E794" s="10"/>
      <c r="F794" s="10"/>
    </row>
    <row r="795" spans="1:6" ht="14.25" customHeight="1" x14ac:dyDescent="0.3">
      <c r="A795" s="10"/>
      <c r="B795" s="10"/>
      <c r="C795" s="10"/>
      <c r="D795" s="10"/>
      <c r="E795" s="10"/>
      <c r="F795" s="10"/>
    </row>
    <row r="796" spans="1:6" ht="14.25" customHeight="1" x14ac:dyDescent="0.3">
      <c r="A796" s="10"/>
      <c r="B796" s="10"/>
      <c r="C796" s="10"/>
      <c r="D796" s="10"/>
      <c r="E796" s="10"/>
      <c r="F796" s="10"/>
    </row>
    <row r="797" spans="1:6" ht="14.25" customHeight="1" x14ac:dyDescent="0.3">
      <c r="A797" s="10"/>
      <c r="B797" s="10"/>
      <c r="C797" s="10"/>
      <c r="D797" s="10"/>
      <c r="E797" s="10"/>
      <c r="F797" s="10"/>
    </row>
    <row r="798" spans="1:6" ht="14.25" customHeight="1" x14ac:dyDescent="0.3">
      <c r="A798" s="10"/>
      <c r="B798" s="10"/>
      <c r="C798" s="10"/>
      <c r="D798" s="10"/>
      <c r="E798" s="10"/>
      <c r="F798" s="10"/>
    </row>
    <row r="799" spans="1:6" ht="14.25" customHeight="1" x14ac:dyDescent="0.3">
      <c r="A799" s="10"/>
      <c r="B799" s="10"/>
      <c r="C799" s="10"/>
      <c r="D799" s="10"/>
      <c r="E799" s="10"/>
      <c r="F799" s="10"/>
    </row>
    <row r="800" spans="1:6" ht="14.25" customHeight="1" x14ac:dyDescent="0.3">
      <c r="A800" s="10"/>
      <c r="B800" s="10"/>
      <c r="C800" s="10"/>
      <c r="D800" s="10"/>
      <c r="E800" s="10"/>
      <c r="F800" s="10"/>
    </row>
    <row r="801" spans="1:6" ht="14.25" customHeight="1" x14ac:dyDescent="0.3">
      <c r="A801" s="10"/>
      <c r="B801" s="10"/>
      <c r="C801" s="10"/>
      <c r="D801" s="10"/>
      <c r="E801" s="10"/>
      <c r="F801" s="10"/>
    </row>
    <row r="802" spans="1:6" ht="14.25" customHeight="1" x14ac:dyDescent="0.3">
      <c r="A802" s="10"/>
      <c r="B802" s="10"/>
      <c r="C802" s="10"/>
      <c r="D802" s="10"/>
      <c r="E802" s="10"/>
      <c r="F802" s="10"/>
    </row>
    <row r="803" spans="1:6" ht="14.25" customHeight="1" x14ac:dyDescent="0.3">
      <c r="A803" s="10"/>
      <c r="B803" s="10"/>
      <c r="C803" s="10"/>
      <c r="D803" s="10"/>
      <c r="E803" s="10"/>
      <c r="F803" s="10"/>
    </row>
    <row r="804" spans="1:6" ht="14.25" customHeight="1" x14ac:dyDescent="0.3">
      <c r="A804" s="10"/>
      <c r="B804" s="10"/>
      <c r="C804" s="10"/>
      <c r="D804" s="10"/>
      <c r="E804" s="10"/>
      <c r="F804" s="10"/>
    </row>
    <row r="805" spans="1:6" ht="14.25" customHeight="1" x14ac:dyDescent="0.3">
      <c r="A805" s="10"/>
      <c r="B805" s="10"/>
      <c r="C805" s="10"/>
      <c r="D805" s="10"/>
      <c r="E805" s="10"/>
      <c r="F805" s="10"/>
    </row>
    <row r="806" spans="1:6" ht="14.25" customHeight="1" x14ac:dyDescent="0.3">
      <c r="A806" s="10"/>
      <c r="B806" s="10"/>
      <c r="C806" s="10"/>
      <c r="D806" s="10"/>
      <c r="E806" s="10"/>
      <c r="F806" s="10"/>
    </row>
    <row r="807" spans="1:6" ht="14.25" customHeight="1" x14ac:dyDescent="0.3">
      <c r="A807" s="10"/>
      <c r="B807" s="10"/>
      <c r="C807" s="10"/>
      <c r="D807" s="10"/>
      <c r="E807" s="10"/>
      <c r="F807" s="10"/>
    </row>
    <row r="808" spans="1:6" ht="14.25" customHeight="1" x14ac:dyDescent="0.3">
      <c r="A808" s="10"/>
      <c r="B808" s="10"/>
      <c r="C808" s="10"/>
      <c r="D808" s="10"/>
      <c r="E808" s="10"/>
      <c r="F808" s="10"/>
    </row>
    <row r="809" spans="1:6" ht="14.25" customHeight="1" x14ac:dyDescent="0.3">
      <c r="A809" s="10"/>
      <c r="B809" s="10"/>
      <c r="C809" s="10"/>
      <c r="D809" s="10"/>
      <c r="E809" s="10"/>
      <c r="F809" s="10"/>
    </row>
    <row r="810" spans="1:6" ht="14.25" customHeight="1" x14ac:dyDescent="0.3">
      <c r="A810" s="10"/>
      <c r="B810" s="10"/>
      <c r="C810" s="10"/>
      <c r="D810" s="10"/>
      <c r="E810" s="10"/>
      <c r="F810" s="10"/>
    </row>
    <row r="811" spans="1:6" ht="14.25" customHeight="1" x14ac:dyDescent="0.3">
      <c r="A811" s="10"/>
      <c r="B811" s="10"/>
      <c r="C811" s="10"/>
      <c r="D811" s="10"/>
      <c r="E811" s="10"/>
      <c r="F811" s="10"/>
    </row>
    <row r="812" spans="1:6" ht="14.25" customHeight="1" x14ac:dyDescent="0.3">
      <c r="A812" s="10"/>
      <c r="B812" s="10"/>
      <c r="C812" s="10"/>
      <c r="D812" s="10"/>
      <c r="E812" s="10"/>
      <c r="F812" s="10"/>
    </row>
    <row r="813" spans="1:6" ht="14.25" customHeight="1" x14ac:dyDescent="0.3">
      <c r="A813" s="10"/>
      <c r="B813" s="10"/>
      <c r="C813" s="10"/>
      <c r="D813" s="10"/>
      <c r="E813" s="10"/>
      <c r="F813" s="10"/>
    </row>
    <row r="814" spans="1:6" ht="14.25" customHeight="1" x14ac:dyDescent="0.3">
      <c r="A814" s="10"/>
      <c r="B814" s="10"/>
      <c r="C814" s="10"/>
      <c r="D814" s="10"/>
      <c r="E814" s="10"/>
      <c r="F814" s="10"/>
    </row>
    <row r="815" spans="1:6" ht="14.25" customHeight="1" x14ac:dyDescent="0.3">
      <c r="A815" s="10"/>
      <c r="B815" s="10"/>
      <c r="C815" s="10"/>
      <c r="D815" s="10"/>
      <c r="E815" s="10"/>
      <c r="F815" s="10"/>
    </row>
    <row r="816" spans="1:6" ht="14.25" customHeight="1" x14ac:dyDescent="0.3">
      <c r="A816" s="10"/>
      <c r="B816" s="10"/>
      <c r="C816" s="10"/>
      <c r="D816" s="10"/>
      <c r="E816" s="10"/>
      <c r="F816" s="10"/>
    </row>
    <row r="817" spans="1:6" ht="14.25" customHeight="1" x14ac:dyDescent="0.3">
      <c r="A817" s="10"/>
      <c r="B817" s="10"/>
      <c r="C817" s="10"/>
      <c r="D817" s="10"/>
      <c r="E817" s="10"/>
      <c r="F817" s="10"/>
    </row>
    <row r="818" spans="1:6" ht="14.25" customHeight="1" x14ac:dyDescent="0.3">
      <c r="A818" s="10"/>
      <c r="B818" s="10"/>
      <c r="C818" s="10"/>
      <c r="D818" s="10"/>
      <c r="E818" s="10"/>
      <c r="F818" s="10"/>
    </row>
    <row r="819" spans="1:6" ht="14.25" customHeight="1" x14ac:dyDescent="0.3">
      <c r="A819" s="10"/>
      <c r="B819" s="10"/>
      <c r="C819" s="10"/>
      <c r="D819" s="10"/>
      <c r="E819" s="10"/>
      <c r="F819" s="10"/>
    </row>
    <row r="820" spans="1:6" ht="14.25" customHeight="1" x14ac:dyDescent="0.3">
      <c r="A820" s="10"/>
      <c r="B820" s="10"/>
      <c r="C820" s="10"/>
      <c r="D820" s="10"/>
      <c r="E820" s="10"/>
      <c r="F820" s="10"/>
    </row>
    <row r="821" spans="1:6" ht="14.25" customHeight="1" x14ac:dyDescent="0.3">
      <c r="A821" s="10"/>
      <c r="B821" s="10"/>
      <c r="C821" s="10"/>
      <c r="D821" s="10"/>
      <c r="E821" s="10"/>
      <c r="F821" s="10"/>
    </row>
    <row r="822" spans="1:6" ht="14.25" customHeight="1" x14ac:dyDescent="0.3">
      <c r="A822" s="10"/>
      <c r="B822" s="10"/>
      <c r="C822" s="10"/>
      <c r="D822" s="10"/>
      <c r="E822" s="10"/>
      <c r="F822" s="10"/>
    </row>
    <row r="823" spans="1:6" ht="14.25" customHeight="1" x14ac:dyDescent="0.3">
      <c r="A823" s="10"/>
      <c r="B823" s="10"/>
      <c r="C823" s="10"/>
      <c r="D823" s="10"/>
      <c r="E823" s="10"/>
      <c r="F823" s="10"/>
    </row>
    <row r="824" spans="1:6" ht="14.25" customHeight="1" x14ac:dyDescent="0.3">
      <c r="A824" s="10"/>
      <c r="B824" s="10"/>
      <c r="C824" s="10"/>
      <c r="D824" s="10"/>
      <c r="E824" s="10"/>
      <c r="F824" s="10"/>
    </row>
    <row r="825" spans="1:6" ht="14.25" customHeight="1" x14ac:dyDescent="0.3">
      <c r="A825" s="10"/>
      <c r="B825" s="10"/>
      <c r="C825" s="10"/>
      <c r="D825" s="10"/>
      <c r="E825" s="10"/>
      <c r="F825" s="10"/>
    </row>
    <row r="826" spans="1:6" ht="14.25" customHeight="1" x14ac:dyDescent="0.3">
      <c r="A826" s="10"/>
      <c r="B826" s="10"/>
      <c r="C826" s="10"/>
      <c r="D826" s="10"/>
      <c r="E826" s="10"/>
      <c r="F826" s="10"/>
    </row>
    <row r="827" spans="1:6" ht="14.25" customHeight="1" x14ac:dyDescent="0.3">
      <c r="A827" s="10"/>
      <c r="B827" s="10"/>
      <c r="C827" s="10"/>
      <c r="D827" s="10"/>
      <c r="E827" s="10"/>
      <c r="F827" s="10"/>
    </row>
    <row r="828" spans="1:6" ht="14.25" customHeight="1" x14ac:dyDescent="0.3">
      <c r="A828" s="10"/>
      <c r="B828" s="10"/>
      <c r="C828" s="10"/>
      <c r="D828" s="10"/>
      <c r="E828" s="10"/>
      <c r="F828" s="10"/>
    </row>
    <row r="829" spans="1:6" ht="14.25" customHeight="1" x14ac:dyDescent="0.3">
      <c r="A829" s="10"/>
      <c r="B829" s="10"/>
      <c r="C829" s="10"/>
      <c r="D829" s="10"/>
      <c r="E829" s="10"/>
      <c r="F829" s="10"/>
    </row>
    <row r="830" spans="1:6" ht="14.25" customHeight="1" x14ac:dyDescent="0.3">
      <c r="A830" s="10"/>
      <c r="B830" s="10"/>
      <c r="C830" s="10"/>
      <c r="D830" s="10"/>
      <c r="E830" s="10"/>
      <c r="F830" s="10"/>
    </row>
    <row r="831" spans="1:6" ht="14.25" customHeight="1" x14ac:dyDescent="0.3">
      <c r="A831" s="10"/>
      <c r="B831" s="10"/>
      <c r="C831" s="10"/>
      <c r="D831" s="10"/>
      <c r="E831" s="10"/>
      <c r="F831" s="10"/>
    </row>
    <row r="832" spans="1:6" ht="14.25" customHeight="1" x14ac:dyDescent="0.3">
      <c r="A832" s="10"/>
      <c r="B832" s="10"/>
      <c r="C832" s="10"/>
      <c r="D832" s="10"/>
      <c r="E832" s="10"/>
      <c r="F832" s="10"/>
    </row>
    <row r="833" spans="1:6" ht="14.25" customHeight="1" x14ac:dyDescent="0.3">
      <c r="A833" s="10"/>
      <c r="B833" s="10"/>
      <c r="C833" s="10"/>
      <c r="D833" s="10"/>
      <c r="E833" s="10"/>
      <c r="F833" s="10"/>
    </row>
    <row r="834" spans="1:6" ht="14.25" customHeight="1" x14ac:dyDescent="0.3">
      <c r="A834" s="10"/>
      <c r="B834" s="10"/>
      <c r="C834" s="10"/>
      <c r="D834" s="10"/>
      <c r="E834" s="10"/>
      <c r="F834" s="10"/>
    </row>
    <row r="835" spans="1:6" ht="14.25" customHeight="1" x14ac:dyDescent="0.3">
      <c r="A835" s="10"/>
      <c r="B835" s="10"/>
      <c r="C835" s="10"/>
      <c r="D835" s="10"/>
      <c r="E835" s="10"/>
      <c r="F835" s="10"/>
    </row>
    <row r="836" spans="1:6" ht="14.25" customHeight="1" x14ac:dyDescent="0.3">
      <c r="A836" s="10"/>
      <c r="B836" s="10"/>
      <c r="C836" s="10"/>
      <c r="D836" s="10"/>
      <c r="E836" s="10"/>
      <c r="F836" s="10"/>
    </row>
    <row r="837" spans="1:6" ht="14.25" customHeight="1" x14ac:dyDescent="0.3">
      <c r="A837" s="10"/>
      <c r="B837" s="10"/>
      <c r="C837" s="10"/>
      <c r="D837" s="10"/>
      <c r="E837" s="10"/>
      <c r="F837" s="10"/>
    </row>
    <row r="838" spans="1:6" ht="14.25" customHeight="1" x14ac:dyDescent="0.3">
      <c r="A838" s="10"/>
      <c r="B838" s="10"/>
      <c r="C838" s="10"/>
      <c r="D838" s="10"/>
      <c r="E838" s="10"/>
      <c r="F838" s="10"/>
    </row>
    <row r="839" spans="1:6" ht="14.25" customHeight="1" x14ac:dyDescent="0.3">
      <c r="A839" s="10"/>
      <c r="B839" s="10"/>
      <c r="C839" s="10"/>
      <c r="D839" s="10"/>
      <c r="E839" s="10"/>
      <c r="F839" s="10"/>
    </row>
    <row r="840" spans="1:6" ht="14.25" customHeight="1" x14ac:dyDescent="0.3">
      <c r="A840" s="10"/>
      <c r="B840" s="10"/>
      <c r="C840" s="10"/>
      <c r="D840" s="10"/>
      <c r="E840" s="10"/>
      <c r="F840" s="10"/>
    </row>
    <row r="841" spans="1:6" ht="14.25" customHeight="1" x14ac:dyDescent="0.3">
      <c r="A841" s="10"/>
      <c r="B841" s="10"/>
      <c r="C841" s="10"/>
      <c r="D841" s="10"/>
      <c r="E841" s="10"/>
      <c r="F841" s="10"/>
    </row>
    <row r="842" spans="1:6" ht="14.25" customHeight="1" x14ac:dyDescent="0.3">
      <c r="A842" s="10"/>
      <c r="B842" s="10"/>
      <c r="C842" s="10"/>
      <c r="D842" s="10"/>
      <c r="E842" s="10"/>
      <c r="F842" s="10"/>
    </row>
    <row r="843" spans="1:6" ht="14.25" customHeight="1" x14ac:dyDescent="0.3">
      <c r="A843" s="10"/>
      <c r="B843" s="10"/>
      <c r="C843" s="10"/>
      <c r="D843" s="10"/>
      <c r="E843" s="10"/>
      <c r="F843" s="10"/>
    </row>
    <row r="844" spans="1:6" ht="14.25" customHeight="1" x14ac:dyDescent="0.3">
      <c r="A844" s="10"/>
      <c r="B844" s="10"/>
      <c r="C844" s="10"/>
      <c r="D844" s="10"/>
      <c r="E844" s="10"/>
      <c r="F844" s="10"/>
    </row>
    <row r="845" spans="1:6" ht="14.25" customHeight="1" x14ac:dyDescent="0.3">
      <c r="A845" s="10"/>
      <c r="B845" s="10"/>
      <c r="C845" s="10"/>
      <c r="D845" s="10"/>
      <c r="E845" s="10"/>
      <c r="F845" s="10"/>
    </row>
    <row r="846" spans="1:6" ht="14.25" customHeight="1" x14ac:dyDescent="0.3">
      <c r="A846" s="10"/>
      <c r="B846" s="10"/>
      <c r="C846" s="10"/>
      <c r="D846" s="10"/>
      <c r="E846" s="10"/>
      <c r="F846" s="10"/>
    </row>
    <row r="847" spans="1:6" ht="14.25" customHeight="1" x14ac:dyDescent="0.3">
      <c r="A847" s="10"/>
      <c r="B847" s="10"/>
      <c r="C847" s="10"/>
      <c r="D847" s="10"/>
      <c r="E847" s="10"/>
      <c r="F847" s="10"/>
    </row>
    <row r="848" spans="1:6" ht="14.25" customHeight="1" x14ac:dyDescent="0.3">
      <c r="A848" s="10"/>
      <c r="B848" s="10"/>
      <c r="C848" s="10"/>
      <c r="D848" s="10"/>
      <c r="E848" s="10"/>
      <c r="F848" s="10"/>
    </row>
    <row r="849" spans="1:6" ht="14.25" customHeight="1" x14ac:dyDescent="0.3">
      <c r="A849" s="10"/>
      <c r="B849" s="10"/>
      <c r="C849" s="10"/>
      <c r="D849" s="10"/>
      <c r="E849" s="10"/>
      <c r="F849" s="10"/>
    </row>
    <row r="850" spans="1:6" ht="14.25" customHeight="1" x14ac:dyDescent="0.3">
      <c r="A850" s="10"/>
      <c r="B850" s="10"/>
      <c r="C850" s="10"/>
      <c r="D850" s="10"/>
      <c r="E850" s="10"/>
      <c r="F850" s="10"/>
    </row>
    <row r="851" spans="1:6" ht="14.25" customHeight="1" x14ac:dyDescent="0.3">
      <c r="A851" s="10"/>
      <c r="B851" s="10"/>
      <c r="C851" s="10"/>
      <c r="D851" s="10"/>
      <c r="E851" s="10"/>
      <c r="F851" s="10"/>
    </row>
    <row r="852" spans="1:6" ht="14.25" customHeight="1" x14ac:dyDescent="0.3">
      <c r="A852" s="10"/>
      <c r="B852" s="10"/>
      <c r="C852" s="10"/>
      <c r="D852" s="10"/>
      <c r="E852" s="10"/>
      <c r="F852" s="10"/>
    </row>
    <row r="853" spans="1:6" ht="14.25" customHeight="1" x14ac:dyDescent="0.3">
      <c r="A853" s="10"/>
      <c r="B853" s="10"/>
      <c r="C853" s="10"/>
      <c r="D853" s="10"/>
      <c r="E853" s="10"/>
      <c r="F853" s="10"/>
    </row>
    <row r="854" spans="1:6" ht="14.25" customHeight="1" x14ac:dyDescent="0.3">
      <c r="A854" s="10"/>
      <c r="B854" s="10"/>
      <c r="C854" s="10"/>
      <c r="D854" s="10"/>
      <c r="E854" s="10"/>
      <c r="F854" s="10"/>
    </row>
    <row r="855" spans="1:6" ht="14.25" customHeight="1" x14ac:dyDescent="0.3">
      <c r="A855" s="10"/>
      <c r="B855" s="10"/>
      <c r="C855" s="10"/>
      <c r="D855" s="10"/>
      <c r="E855" s="10"/>
      <c r="F855" s="10"/>
    </row>
    <row r="856" spans="1:6" ht="14.25" customHeight="1" x14ac:dyDescent="0.3">
      <c r="A856" s="10"/>
      <c r="B856" s="10"/>
      <c r="C856" s="10"/>
      <c r="D856" s="10"/>
      <c r="E856" s="10"/>
      <c r="F856" s="10"/>
    </row>
    <row r="857" spans="1:6" ht="14.25" customHeight="1" x14ac:dyDescent="0.3">
      <c r="A857" s="10"/>
      <c r="B857" s="10"/>
      <c r="C857" s="10"/>
      <c r="D857" s="10"/>
      <c r="E857" s="10"/>
      <c r="F857" s="10"/>
    </row>
    <row r="858" spans="1:6" ht="14.25" customHeight="1" x14ac:dyDescent="0.3">
      <c r="A858" s="10"/>
      <c r="B858" s="10"/>
      <c r="C858" s="10"/>
      <c r="D858" s="10"/>
      <c r="E858" s="10"/>
      <c r="F858" s="10"/>
    </row>
    <row r="859" spans="1:6" ht="14.25" customHeight="1" x14ac:dyDescent="0.3">
      <c r="A859" s="10"/>
      <c r="B859" s="10"/>
      <c r="C859" s="10"/>
      <c r="D859" s="10"/>
      <c r="E859" s="10"/>
      <c r="F859" s="10"/>
    </row>
    <row r="860" spans="1:6" ht="14.25" customHeight="1" x14ac:dyDescent="0.3">
      <c r="A860" s="10"/>
      <c r="B860" s="10"/>
      <c r="C860" s="10"/>
      <c r="D860" s="10"/>
      <c r="E860" s="10"/>
      <c r="F860" s="10"/>
    </row>
    <row r="861" spans="1:6" ht="14.25" customHeight="1" x14ac:dyDescent="0.3">
      <c r="A861" s="10"/>
      <c r="B861" s="10"/>
      <c r="C861" s="10"/>
      <c r="D861" s="10"/>
      <c r="E861" s="10"/>
      <c r="F861" s="10"/>
    </row>
    <row r="862" spans="1:6" ht="14.25" customHeight="1" x14ac:dyDescent="0.3">
      <c r="A862" s="10"/>
      <c r="B862" s="10"/>
      <c r="C862" s="10"/>
      <c r="D862" s="10"/>
      <c r="E862" s="10"/>
      <c r="F862" s="10"/>
    </row>
    <row r="863" spans="1:6" ht="14.25" customHeight="1" x14ac:dyDescent="0.3">
      <c r="A863" s="10"/>
      <c r="B863" s="10"/>
      <c r="C863" s="10"/>
      <c r="D863" s="10"/>
      <c r="E863" s="10"/>
      <c r="F863" s="10"/>
    </row>
    <row r="864" spans="1:6" ht="14.25" customHeight="1" x14ac:dyDescent="0.3">
      <c r="A864" s="10"/>
      <c r="B864" s="10"/>
      <c r="C864" s="10"/>
      <c r="D864" s="10"/>
      <c r="E864" s="10"/>
      <c r="F864" s="10"/>
    </row>
    <row r="865" spans="1:6" ht="14.25" customHeight="1" x14ac:dyDescent="0.3">
      <c r="A865" s="10"/>
      <c r="B865" s="10"/>
      <c r="C865" s="10"/>
      <c r="D865" s="10"/>
      <c r="E865" s="10"/>
      <c r="F865" s="10"/>
    </row>
    <row r="866" spans="1:6" ht="14.25" customHeight="1" x14ac:dyDescent="0.3">
      <c r="A866" s="10"/>
      <c r="B866" s="10"/>
      <c r="C866" s="10"/>
      <c r="D866" s="10"/>
      <c r="E866" s="10"/>
      <c r="F866" s="10"/>
    </row>
    <row r="867" spans="1:6" ht="14.25" customHeight="1" x14ac:dyDescent="0.3">
      <c r="A867" s="10"/>
      <c r="B867" s="10"/>
      <c r="C867" s="10"/>
      <c r="D867" s="10"/>
      <c r="E867" s="10"/>
      <c r="F867" s="10"/>
    </row>
    <row r="868" spans="1:6" ht="14.25" customHeight="1" x14ac:dyDescent="0.3">
      <c r="A868" s="10"/>
      <c r="B868" s="10"/>
      <c r="C868" s="10"/>
      <c r="D868" s="10"/>
      <c r="E868" s="10"/>
      <c r="F868" s="10"/>
    </row>
    <row r="869" spans="1:6" ht="14.25" customHeight="1" x14ac:dyDescent="0.3">
      <c r="A869" s="10"/>
      <c r="B869" s="10"/>
      <c r="C869" s="10"/>
      <c r="D869" s="10"/>
      <c r="E869" s="10"/>
      <c r="F869" s="10"/>
    </row>
    <row r="870" spans="1:6" ht="14.25" customHeight="1" x14ac:dyDescent="0.3">
      <c r="A870" s="10"/>
      <c r="B870" s="10"/>
      <c r="C870" s="10"/>
      <c r="D870" s="10"/>
      <c r="E870" s="10"/>
      <c r="F870" s="10"/>
    </row>
    <row r="871" spans="1:6" ht="14.25" customHeight="1" x14ac:dyDescent="0.3">
      <c r="A871" s="10"/>
      <c r="B871" s="10"/>
      <c r="C871" s="10"/>
      <c r="D871" s="10"/>
      <c r="E871" s="10"/>
      <c r="F871" s="10"/>
    </row>
    <row r="872" spans="1:6" ht="14.25" customHeight="1" x14ac:dyDescent="0.3">
      <c r="A872" s="10"/>
      <c r="B872" s="10"/>
      <c r="C872" s="10"/>
      <c r="D872" s="10"/>
      <c r="E872" s="10"/>
      <c r="F872" s="10"/>
    </row>
    <row r="873" spans="1:6" ht="14.25" customHeight="1" x14ac:dyDescent="0.3">
      <c r="A873" s="10"/>
      <c r="B873" s="10"/>
      <c r="C873" s="10"/>
      <c r="D873" s="10"/>
      <c r="E873" s="10"/>
      <c r="F873" s="10"/>
    </row>
    <row r="874" spans="1:6" ht="14.25" customHeight="1" x14ac:dyDescent="0.3">
      <c r="A874" s="10"/>
      <c r="B874" s="10"/>
      <c r="C874" s="10"/>
      <c r="D874" s="10"/>
      <c r="E874" s="10"/>
      <c r="F874" s="10"/>
    </row>
    <row r="875" spans="1:6" ht="14.25" customHeight="1" x14ac:dyDescent="0.3">
      <c r="A875" s="10"/>
      <c r="B875" s="10"/>
      <c r="C875" s="10"/>
      <c r="D875" s="10"/>
      <c r="E875" s="10"/>
      <c r="F875" s="10"/>
    </row>
    <row r="876" spans="1:6" ht="14.25" customHeight="1" x14ac:dyDescent="0.3">
      <c r="A876" s="10"/>
      <c r="B876" s="10"/>
      <c r="C876" s="10"/>
      <c r="D876" s="10"/>
      <c r="E876" s="10"/>
      <c r="F876" s="10"/>
    </row>
    <row r="877" spans="1:6" ht="14.25" customHeight="1" x14ac:dyDescent="0.3">
      <c r="A877" s="10"/>
      <c r="B877" s="10"/>
      <c r="C877" s="10"/>
      <c r="D877" s="10"/>
      <c r="E877" s="10"/>
      <c r="F877" s="10"/>
    </row>
    <row r="878" spans="1:6" ht="14.25" customHeight="1" x14ac:dyDescent="0.3">
      <c r="A878" s="10"/>
      <c r="B878" s="10"/>
      <c r="C878" s="10"/>
      <c r="D878" s="10"/>
      <c r="E878" s="10"/>
      <c r="F878" s="10"/>
    </row>
    <row r="879" spans="1:6" ht="14.25" customHeight="1" x14ac:dyDescent="0.3">
      <c r="A879" s="10"/>
      <c r="B879" s="10"/>
      <c r="C879" s="10"/>
      <c r="D879" s="10"/>
      <c r="E879" s="10"/>
      <c r="F879" s="10"/>
    </row>
    <row r="880" spans="1:6" ht="14.25" customHeight="1" x14ac:dyDescent="0.3">
      <c r="A880" s="10"/>
      <c r="B880" s="10"/>
      <c r="C880" s="10"/>
      <c r="D880" s="10"/>
      <c r="E880" s="10"/>
      <c r="F880" s="10"/>
    </row>
    <row r="881" spans="1:6" ht="14.25" customHeight="1" x14ac:dyDescent="0.3">
      <c r="A881" s="10"/>
      <c r="B881" s="10"/>
      <c r="C881" s="10"/>
      <c r="D881" s="10"/>
      <c r="E881" s="10"/>
      <c r="F881" s="10"/>
    </row>
    <row r="882" spans="1:6" ht="14.25" customHeight="1" x14ac:dyDescent="0.3">
      <c r="A882" s="10"/>
      <c r="B882" s="10"/>
      <c r="C882" s="10"/>
      <c r="D882" s="10"/>
      <c r="E882" s="10"/>
      <c r="F882" s="10"/>
    </row>
    <row r="883" spans="1:6" ht="14.25" customHeight="1" x14ac:dyDescent="0.3">
      <c r="A883" s="10"/>
      <c r="B883" s="10"/>
      <c r="C883" s="10"/>
      <c r="D883" s="10"/>
      <c r="E883" s="10"/>
      <c r="F883" s="10"/>
    </row>
    <row r="884" spans="1:6" ht="14.25" customHeight="1" x14ac:dyDescent="0.3">
      <c r="A884" s="10"/>
      <c r="B884" s="10"/>
      <c r="C884" s="10"/>
      <c r="D884" s="10"/>
      <c r="E884" s="10"/>
      <c r="F884" s="10"/>
    </row>
    <row r="885" spans="1:6" ht="14.25" customHeight="1" x14ac:dyDescent="0.3">
      <c r="A885" s="10"/>
      <c r="B885" s="10"/>
      <c r="C885" s="10"/>
      <c r="D885" s="10"/>
      <c r="E885" s="10"/>
      <c r="F885" s="10"/>
    </row>
    <row r="886" spans="1:6" ht="14.25" customHeight="1" x14ac:dyDescent="0.3">
      <c r="A886" s="10"/>
      <c r="B886" s="10"/>
      <c r="C886" s="10"/>
      <c r="D886" s="10"/>
      <c r="E886" s="10"/>
      <c r="F886" s="10"/>
    </row>
    <row r="887" spans="1:6" ht="14.25" customHeight="1" x14ac:dyDescent="0.3">
      <c r="A887" s="10"/>
      <c r="B887" s="10"/>
      <c r="C887" s="10"/>
      <c r="D887" s="10"/>
      <c r="E887" s="10"/>
      <c r="F887" s="10"/>
    </row>
    <row r="888" spans="1:6" ht="14.25" customHeight="1" x14ac:dyDescent="0.3">
      <c r="A888" s="10"/>
      <c r="B888" s="10"/>
      <c r="C888" s="10"/>
      <c r="D888" s="10"/>
      <c r="E888" s="10"/>
      <c r="F888" s="10"/>
    </row>
    <row r="889" spans="1:6" ht="14.25" customHeight="1" x14ac:dyDescent="0.3">
      <c r="A889" s="10"/>
      <c r="B889" s="10"/>
      <c r="C889" s="10"/>
      <c r="D889" s="10"/>
      <c r="E889" s="10"/>
      <c r="F889" s="10"/>
    </row>
    <row r="890" spans="1:6" ht="14.25" customHeight="1" x14ac:dyDescent="0.3">
      <c r="A890" s="10"/>
      <c r="B890" s="10"/>
      <c r="C890" s="10"/>
      <c r="D890" s="10"/>
      <c r="E890" s="10"/>
      <c r="F890" s="10"/>
    </row>
    <row r="891" spans="1:6" ht="14.25" customHeight="1" x14ac:dyDescent="0.3">
      <c r="A891" s="10"/>
      <c r="B891" s="10"/>
      <c r="C891" s="10"/>
      <c r="D891" s="10"/>
      <c r="E891" s="10"/>
      <c r="F891" s="10"/>
    </row>
    <row r="892" spans="1:6" ht="14.25" customHeight="1" x14ac:dyDescent="0.3">
      <c r="A892" s="10"/>
      <c r="B892" s="10"/>
      <c r="C892" s="10"/>
      <c r="D892" s="10"/>
      <c r="E892" s="10"/>
      <c r="F892" s="10"/>
    </row>
    <row r="893" spans="1:6" ht="14.25" customHeight="1" x14ac:dyDescent="0.3">
      <c r="A893" s="10"/>
      <c r="B893" s="10"/>
      <c r="C893" s="10"/>
      <c r="D893" s="10"/>
      <c r="E893" s="10"/>
      <c r="F893" s="10"/>
    </row>
    <row r="894" spans="1:6" ht="14.25" customHeight="1" x14ac:dyDescent="0.3">
      <c r="A894" s="10"/>
      <c r="B894" s="10"/>
      <c r="C894" s="10"/>
      <c r="D894" s="10"/>
      <c r="E894" s="10"/>
      <c r="F894" s="10"/>
    </row>
    <row r="895" spans="1:6" ht="14.25" customHeight="1" x14ac:dyDescent="0.3">
      <c r="A895" s="10"/>
      <c r="B895" s="10"/>
      <c r="C895" s="10"/>
      <c r="D895" s="10"/>
      <c r="E895" s="10"/>
      <c r="F895" s="10"/>
    </row>
    <row r="896" spans="1:6" ht="14.25" customHeight="1" x14ac:dyDescent="0.3">
      <c r="A896" s="10"/>
      <c r="B896" s="10"/>
      <c r="C896" s="10"/>
      <c r="D896" s="10"/>
      <c r="E896" s="10"/>
      <c r="F896" s="10"/>
    </row>
    <row r="897" spans="1:6" ht="14.25" customHeight="1" x14ac:dyDescent="0.3">
      <c r="A897" s="10"/>
      <c r="B897" s="10"/>
      <c r="C897" s="10"/>
      <c r="D897" s="10"/>
      <c r="E897" s="10"/>
      <c r="F897" s="10"/>
    </row>
    <row r="898" spans="1:6" ht="14.25" customHeight="1" x14ac:dyDescent="0.3">
      <c r="A898" s="10"/>
      <c r="B898" s="10"/>
      <c r="C898" s="10"/>
      <c r="D898" s="10"/>
      <c r="E898" s="10"/>
      <c r="F898" s="10"/>
    </row>
    <row r="899" spans="1:6" ht="14.25" customHeight="1" x14ac:dyDescent="0.3">
      <c r="A899" s="10"/>
      <c r="B899" s="10"/>
      <c r="C899" s="10"/>
      <c r="D899" s="10"/>
      <c r="E899" s="10"/>
      <c r="F899" s="10"/>
    </row>
    <row r="900" spans="1:6" ht="14.25" customHeight="1" x14ac:dyDescent="0.3">
      <c r="A900" s="10"/>
      <c r="B900" s="10"/>
      <c r="C900" s="10"/>
      <c r="D900" s="10"/>
      <c r="E900" s="10"/>
      <c r="F900" s="10"/>
    </row>
    <row r="901" spans="1:6" ht="14.25" customHeight="1" x14ac:dyDescent="0.3">
      <c r="A901" s="10"/>
      <c r="B901" s="10"/>
      <c r="C901" s="10"/>
      <c r="D901" s="10"/>
      <c r="E901" s="10"/>
      <c r="F901" s="10"/>
    </row>
    <row r="902" spans="1:6" ht="14.25" customHeight="1" x14ac:dyDescent="0.3">
      <c r="A902" s="10"/>
      <c r="B902" s="10"/>
      <c r="C902" s="10"/>
      <c r="D902" s="10"/>
      <c r="E902" s="10"/>
      <c r="F902" s="10"/>
    </row>
    <row r="903" spans="1:6" ht="14.25" customHeight="1" x14ac:dyDescent="0.3">
      <c r="A903" s="10"/>
      <c r="B903" s="10"/>
      <c r="C903" s="10"/>
      <c r="D903" s="10"/>
      <c r="E903" s="10"/>
      <c r="F903" s="10"/>
    </row>
    <row r="904" spans="1:6" ht="14.25" customHeight="1" x14ac:dyDescent="0.3">
      <c r="A904" s="10"/>
      <c r="B904" s="10"/>
      <c r="C904" s="10"/>
      <c r="D904" s="10"/>
      <c r="E904" s="10"/>
      <c r="F904" s="10"/>
    </row>
    <row r="905" spans="1:6" ht="14.25" customHeight="1" x14ac:dyDescent="0.3">
      <c r="A905" s="10"/>
      <c r="B905" s="10"/>
      <c r="C905" s="10"/>
      <c r="D905" s="10"/>
      <c r="E905" s="10"/>
      <c r="F905" s="10"/>
    </row>
    <row r="906" spans="1:6" ht="14.25" customHeight="1" x14ac:dyDescent="0.3">
      <c r="A906" s="10"/>
      <c r="B906" s="10"/>
      <c r="C906" s="10"/>
      <c r="D906" s="10"/>
      <c r="E906" s="10"/>
      <c r="F906" s="10"/>
    </row>
    <row r="907" spans="1:6" ht="14.25" customHeight="1" x14ac:dyDescent="0.3">
      <c r="A907" s="10"/>
      <c r="B907" s="10"/>
      <c r="C907" s="10"/>
      <c r="D907" s="10"/>
      <c r="E907" s="10"/>
      <c r="F907" s="10"/>
    </row>
    <row r="908" spans="1:6" ht="14.25" customHeight="1" x14ac:dyDescent="0.3">
      <c r="A908" s="10"/>
      <c r="B908" s="10"/>
      <c r="C908" s="10"/>
      <c r="D908" s="10"/>
      <c r="E908" s="10"/>
      <c r="F908" s="10"/>
    </row>
    <row r="909" spans="1:6" ht="14.25" customHeight="1" x14ac:dyDescent="0.3">
      <c r="A909" s="10"/>
      <c r="B909" s="10"/>
      <c r="C909" s="10"/>
      <c r="D909" s="10"/>
      <c r="E909" s="10"/>
      <c r="F909" s="10"/>
    </row>
    <row r="910" spans="1:6" ht="14.25" customHeight="1" x14ac:dyDescent="0.3">
      <c r="A910" s="10"/>
      <c r="B910" s="10"/>
      <c r="C910" s="10"/>
      <c r="D910" s="10"/>
      <c r="E910" s="10"/>
      <c r="F910" s="10"/>
    </row>
    <row r="911" spans="1:6" ht="14.25" customHeight="1" x14ac:dyDescent="0.3">
      <c r="A911" s="10"/>
      <c r="B911" s="10"/>
      <c r="C911" s="10"/>
      <c r="D911" s="10"/>
      <c r="E911" s="10"/>
      <c r="F911" s="10"/>
    </row>
    <row r="912" spans="1:6" ht="14.25" customHeight="1" x14ac:dyDescent="0.3">
      <c r="A912" s="10"/>
      <c r="B912" s="10"/>
      <c r="C912" s="10"/>
      <c r="D912" s="10"/>
      <c r="E912" s="10"/>
      <c r="F912" s="10"/>
    </row>
    <row r="913" spans="1:6" ht="14.25" customHeight="1" x14ac:dyDescent="0.3">
      <c r="A913" s="10"/>
      <c r="B913" s="10"/>
      <c r="C913" s="10"/>
      <c r="D913" s="10"/>
      <c r="E913" s="10"/>
      <c r="F913" s="10"/>
    </row>
    <row r="914" spans="1:6" ht="14.25" customHeight="1" x14ac:dyDescent="0.3">
      <c r="A914" s="10"/>
      <c r="B914" s="10"/>
      <c r="C914" s="10"/>
      <c r="D914" s="10"/>
      <c r="E914" s="10"/>
      <c r="F914" s="10"/>
    </row>
    <row r="915" spans="1:6" ht="14.25" customHeight="1" x14ac:dyDescent="0.3">
      <c r="A915" s="10"/>
      <c r="B915" s="10"/>
      <c r="C915" s="10"/>
      <c r="D915" s="10"/>
      <c r="E915" s="10"/>
      <c r="F915" s="10"/>
    </row>
    <row r="916" spans="1:6" ht="14.25" customHeight="1" x14ac:dyDescent="0.3">
      <c r="A916" s="10"/>
      <c r="B916" s="10"/>
      <c r="C916" s="10"/>
      <c r="D916" s="10"/>
      <c r="E916" s="10"/>
      <c r="F916" s="10"/>
    </row>
    <row r="917" spans="1:6" ht="14.25" customHeight="1" x14ac:dyDescent="0.3">
      <c r="A917" s="10"/>
      <c r="B917" s="10"/>
      <c r="C917" s="10"/>
      <c r="D917" s="10"/>
      <c r="E917" s="10"/>
      <c r="F917" s="10"/>
    </row>
    <row r="918" spans="1:6" ht="14.25" customHeight="1" x14ac:dyDescent="0.3">
      <c r="A918" s="10"/>
      <c r="B918" s="10"/>
      <c r="C918" s="10"/>
      <c r="D918" s="10"/>
      <c r="E918" s="10"/>
      <c r="F918" s="10"/>
    </row>
    <row r="919" spans="1:6" ht="14.25" customHeight="1" x14ac:dyDescent="0.3">
      <c r="A919" s="10"/>
      <c r="B919" s="10"/>
      <c r="C919" s="10"/>
      <c r="D919" s="10"/>
      <c r="E919" s="10"/>
      <c r="F919" s="10"/>
    </row>
    <row r="920" spans="1:6" ht="14.25" customHeight="1" x14ac:dyDescent="0.3">
      <c r="A920" s="10"/>
      <c r="B920" s="10"/>
      <c r="C920" s="10"/>
      <c r="D920" s="10"/>
      <c r="E920" s="10"/>
      <c r="F920" s="10"/>
    </row>
    <row r="921" spans="1:6" ht="14.25" customHeight="1" x14ac:dyDescent="0.3">
      <c r="A921" s="10"/>
      <c r="B921" s="10"/>
      <c r="C921" s="10"/>
      <c r="D921" s="10"/>
      <c r="E921" s="10"/>
      <c r="F921" s="10"/>
    </row>
    <row r="922" spans="1:6" ht="14.25" customHeight="1" x14ac:dyDescent="0.3">
      <c r="A922" s="10"/>
      <c r="B922" s="10"/>
      <c r="C922" s="10"/>
      <c r="D922" s="10"/>
      <c r="E922" s="10"/>
      <c r="F922" s="10"/>
    </row>
    <row r="923" spans="1:6" ht="14.25" customHeight="1" x14ac:dyDescent="0.3">
      <c r="A923" s="10"/>
      <c r="B923" s="10"/>
      <c r="C923" s="10"/>
      <c r="D923" s="10"/>
      <c r="E923" s="10"/>
      <c r="F923" s="10"/>
    </row>
    <row r="924" spans="1:6" ht="14.25" customHeight="1" x14ac:dyDescent="0.3">
      <c r="A924" s="10"/>
      <c r="B924" s="10"/>
      <c r="C924" s="10"/>
      <c r="D924" s="10"/>
      <c r="E924" s="10"/>
      <c r="F924" s="10"/>
    </row>
    <row r="925" spans="1:6" ht="14.25" customHeight="1" x14ac:dyDescent="0.3">
      <c r="A925" s="10"/>
      <c r="B925" s="10"/>
      <c r="C925" s="10"/>
      <c r="D925" s="10"/>
      <c r="E925" s="10"/>
      <c r="F925" s="10"/>
    </row>
    <row r="926" spans="1:6" ht="14.25" customHeight="1" x14ac:dyDescent="0.3">
      <c r="A926" s="10"/>
      <c r="B926" s="10"/>
      <c r="C926" s="10"/>
      <c r="D926" s="10"/>
      <c r="E926" s="10"/>
      <c r="F926" s="10"/>
    </row>
    <row r="927" spans="1:6" ht="14.25" customHeight="1" x14ac:dyDescent="0.3">
      <c r="A927" s="10"/>
      <c r="B927" s="10"/>
      <c r="C927" s="10"/>
      <c r="D927" s="10"/>
      <c r="E927" s="10"/>
      <c r="F927" s="10"/>
    </row>
    <row r="928" spans="1:6" ht="14.25" customHeight="1" x14ac:dyDescent="0.3">
      <c r="A928" s="10"/>
      <c r="B928" s="10"/>
      <c r="C928" s="10"/>
      <c r="D928" s="10"/>
      <c r="E928" s="10"/>
      <c r="F928" s="10"/>
    </row>
    <row r="929" spans="1:6" ht="14.25" customHeight="1" x14ac:dyDescent="0.3">
      <c r="A929" s="10"/>
      <c r="B929" s="10"/>
      <c r="C929" s="10"/>
      <c r="D929" s="10"/>
      <c r="E929" s="10"/>
      <c r="F929" s="10"/>
    </row>
    <row r="930" spans="1:6" ht="14.25" customHeight="1" x14ac:dyDescent="0.3">
      <c r="A930" s="10"/>
      <c r="B930" s="10"/>
      <c r="C930" s="10"/>
      <c r="D930" s="10"/>
      <c r="E930" s="10"/>
      <c r="F930" s="10"/>
    </row>
    <row r="931" spans="1:6" ht="14.25" customHeight="1" x14ac:dyDescent="0.3">
      <c r="A931" s="10"/>
      <c r="B931" s="10"/>
      <c r="C931" s="10"/>
      <c r="D931" s="10"/>
      <c r="E931" s="10"/>
      <c r="F931" s="10"/>
    </row>
    <row r="932" spans="1:6" ht="14.25" customHeight="1" x14ac:dyDescent="0.3">
      <c r="A932" s="10"/>
      <c r="B932" s="10"/>
      <c r="C932" s="10"/>
      <c r="D932" s="10"/>
      <c r="E932" s="10"/>
      <c r="F932" s="10"/>
    </row>
    <row r="933" spans="1:6" ht="14.25" customHeight="1" x14ac:dyDescent="0.3">
      <c r="A933" s="10"/>
      <c r="B933" s="10"/>
      <c r="C933" s="10"/>
      <c r="D933" s="10"/>
      <c r="E933" s="10"/>
      <c r="F933" s="10"/>
    </row>
    <row r="934" spans="1:6" ht="14.25" customHeight="1" x14ac:dyDescent="0.3">
      <c r="A934" s="10"/>
      <c r="B934" s="10"/>
      <c r="C934" s="10"/>
      <c r="D934" s="10"/>
      <c r="E934" s="10"/>
      <c r="F934" s="10"/>
    </row>
    <row r="935" spans="1:6" ht="14.25" customHeight="1" x14ac:dyDescent="0.3">
      <c r="A935" s="10"/>
      <c r="B935" s="10"/>
      <c r="C935" s="10"/>
      <c r="D935" s="10"/>
      <c r="E935" s="10"/>
      <c r="F935" s="10"/>
    </row>
    <row r="936" spans="1:6" ht="14.25" customHeight="1" x14ac:dyDescent="0.3">
      <c r="A936" s="10"/>
      <c r="B936" s="10"/>
      <c r="C936" s="10"/>
      <c r="D936" s="10"/>
      <c r="E936" s="10"/>
      <c r="F936" s="10"/>
    </row>
    <row r="937" spans="1:6" ht="14.25" customHeight="1" x14ac:dyDescent="0.3">
      <c r="A937" s="10"/>
      <c r="B937" s="10"/>
      <c r="C937" s="10"/>
      <c r="D937" s="10"/>
      <c r="E937" s="10"/>
      <c r="F937" s="10"/>
    </row>
    <row r="938" spans="1:6" ht="14.25" customHeight="1" x14ac:dyDescent="0.3">
      <c r="A938" s="10"/>
      <c r="B938" s="10"/>
      <c r="C938" s="10"/>
      <c r="D938" s="10"/>
      <c r="E938" s="10"/>
      <c r="F938" s="10"/>
    </row>
    <row r="939" spans="1:6" ht="14.25" customHeight="1" x14ac:dyDescent="0.3">
      <c r="A939" s="10"/>
      <c r="B939" s="10"/>
      <c r="C939" s="10"/>
      <c r="D939" s="10"/>
      <c r="E939" s="10"/>
      <c r="F939" s="10"/>
    </row>
    <row r="940" spans="1:6" ht="14.25" customHeight="1" x14ac:dyDescent="0.3">
      <c r="A940" s="10"/>
      <c r="B940" s="10"/>
      <c r="C940" s="10"/>
      <c r="D940" s="10"/>
      <c r="E940" s="10"/>
      <c r="F940" s="10"/>
    </row>
    <row r="941" spans="1:6" ht="14.25" customHeight="1" x14ac:dyDescent="0.3">
      <c r="A941" s="10"/>
      <c r="B941" s="10"/>
      <c r="C941" s="10"/>
      <c r="D941" s="10"/>
      <c r="E941" s="10"/>
      <c r="F941" s="10"/>
    </row>
    <row r="942" spans="1:6" ht="14.25" customHeight="1" x14ac:dyDescent="0.3">
      <c r="A942" s="10"/>
      <c r="B942" s="10"/>
      <c r="C942" s="10"/>
      <c r="D942" s="10"/>
      <c r="E942" s="10"/>
      <c r="F942" s="10"/>
    </row>
    <row r="943" spans="1:6" ht="14.25" customHeight="1" x14ac:dyDescent="0.3">
      <c r="A943" s="10"/>
      <c r="B943" s="10"/>
      <c r="C943" s="10"/>
      <c r="D943" s="10"/>
      <c r="E943" s="10"/>
      <c r="F943" s="10"/>
    </row>
    <row r="944" spans="1:6" ht="14.25" customHeight="1" x14ac:dyDescent="0.3">
      <c r="A944" s="10"/>
      <c r="B944" s="10"/>
      <c r="C944" s="10"/>
      <c r="D944" s="10"/>
      <c r="E944" s="10"/>
      <c r="F944" s="10"/>
    </row>
    <row r="945" spans="1:6" ht="14.25" customHeight="1" x14ac:dyDescent="0.3">
      <c r="A945" s="10"/>
      <c r="B945" s="10"/>
      <c r="C945" s="10"/>
      <c r="D945" s="10"/>
      <c r="E945" s="10"/>
      <c r="F945" s="10"/>
    </row>
    <row r="946" spans="1:6" ht="14.25" customHeight="1" x14ac:dyDescent="0.3">
      <c r="A946" s="10"/>
      <c r="B946" s="10"/>
      <c r="C946" s="10"/>
      <c r="D946" s="10"/>
      <c r="E946" s="10"/>
      <c r="F946" s="10"/>
    </row>
    <row r="947" spans="1:6" ht="14.25" customHeight="1" x14ac:dyDescent="0.3">
      <c r="A947" s="10"/>
      <c r="B947" s="10"/>
      <c r="C947" s="10"/>
      <c r="D947" s="10"/>
      <c r="E947" s="10"/>
      <c r="F947" s="10"/>
    </row>
    <row r="948" spans="1:6" ht="14.25" customHeight="1" x14ac:dyDescent="0.3">
      <c r="A948" s="10"/>
      <c r="B948" s="10"/>
      <c r="C948" s="10"/>
      <c r="D948" s="10"/>
      <c r="E948" s="10"/>
      <c r="F948" s="10"/>
    </row>
    <row r="949" spans="1:6" ht="14.25" customHeight="1" x14ac:dyDescent="0.3">
      <c r="A949" s="10"/>
      <c r="B949" s="10"/>
      <c r="C949" s="10"/>
      <c r="D949" s="10"/>
      <c r="E949" s="10"/>
      <c r="F949" s="10"/>
    </row>
    <row r="950" spans="1:6" ht="14.25" customHeight="1" x14ac:dyDescent="0.3">
      <c r="A950" s="10"/>
      <c r="B950" s="10"/>
      <c r="C950" s="10"/>
      <c r="D950" s="10"/>
      <c r="E950" s="10"/>
      <c r="F950" s="10"/>
    </row>
    <row r="951" spans="1:6" ht="14.25" customHeight="1" x14ac:dyDescent="0.3">
      <c r="A951" s="10"/>
      <c r="B951" s="10"/>
      <c r="C951" s="10"/>
      <c r="D951" s="10"/>
      <c r="E951" s="10"/>
      <c r="F951" s="10"/>
    </row>
    <row r="952" spans="1:6" ht="14.25" customHeight="1" x14ac:dyDescent="0.3">
      <c r="A952" s="10"/>
      <c r="B952" s="10"/>
      <c r="C952" s="10"/>
      <c r="D952" s="10"/>
      <c r="E952" s="10"/>
      <c r="F952" s="10"/>
    </row>
    <row r="953" spans="1:6" ht="14.25" customHeight="1" x14ac:dyDescent="0.3">
      <c r="A953" s="10"/>
      <c r="B953" s="10"/>
      <c r="C953" s="10"/>
      <c r="D953" s="10"/>
      <c r="E953" s="10"/>
      <c r="F953" s="10"/>
    </row>
    <row r="954" spans="1:6" ht="14.25" customHeight="1" x14ac:dyDescent="0.3">
      <c r="A954" s="10"/>
      <c r="B954" s="10"/>
      <c r="C954" s="10"/>
      <c r="D954" s="10"/>
      <c r="E954" s="10"/>
      <c r="F954" s="10"/>
    </row>
    <row r="955" spans="1:6" ht="14.25" customHeight="1" x14ac:dyDescent="0.3">
      <c r="A955" s="10"/>
      <c r="B955" s="10"/>
      <c r="C955" s="10"/>
      <c r="D955" s="10"/>
      <c r="E955" s="10"/>
      <c r="F955" s="10"/>
    </row>
    <row r="956" spans="1:6" ht="14.25" customHeight="1" x14ac:dyDescent="0.3">
      <c r="A956" s="10"/>
      <c r="B956" s="10"/>
      <c r="C956" s="10"/>
      <c r="D956" s="10"/>
      <c r="E956" s="10"/>
      <c r="F956" s="10"/>
    </row>
    <row r="957" spans="1:6" ht="14.25" customHeight="1" x14ac:dyDescent="0.3">
      <c r="A957" s="10"/>
      <c r="B957" s="10"/>
      <c r="C957" s="10"/>
      <c r="D957" s="10"/>
      <c r="E957" s="10"/>
      <c r="F957" s="10"/>
    </row>
    <row r="958" spans="1:6" ht="14.25" customHeight="1" x14ac:dyDescent="0.3">
      <c r="A958" s="10"/>
      <c r="B958" s="10"/>
      <c r="C958" s="10"/>
      <c r="D958" s="10"/>
      <c r="E958" s="10"/>
      <c r="F958" s="10"/>
    </row>
    <row r="959" spans="1:6" ht="14.25" customHeight="1" x14ac:dyDescent="0.3">
      <c r="A959" s="10"/>
      <c r="B959" s="10"/>
      <c r="C959" s="10"/>
      <c r="D959" s="10"/>
      <c r="E959" s="10"/>
      <c r="F959" s="10"/>
    </row>
    <row r="960" spans="1:6" ht="14.25" customHeight="1" x14ac:dyDescent="0.3">
      <c r="A960" s="10"/>
      <c r="B960" s="10"/>
      <c r="C960" s="10"/>
      <c r="D960" s="10"/>
      <c r="E960" s="10"/>
      <c r="F960" s="10"/>
    </row>
    <row r="961" spans="1:6" ht="14.25" customHeight="1" x14ac:dyDescent="0.3">
      <c r="A961" s="10"/>
      <c r="B961" s="10"/>
      <c r="C961" s="10"/>
      <c r="D961" s="10"/>
      <c r="E961" s="10"/>
      <c r="F961" s="10"/>
    </row>
    <row r="962" spans="1:6" ht="14.25" customHeight="1" x14ac:dyDescent="0.3">
      <c r="A962" s="10"/>
      <c r="B962" s="10"/>
      <c r="C962" s="10"/>
      <c r="D962" s="10"/>
      <c r="E962" s="10"/>
      <c r="F962" s="10"/>
    </row>
    <row r="963" spans="1:6" ht="14.25" customHeight="1" x14ac:dyDescent="0.3">
      <c r="A963" s="10"/>
      <c r="B963" s="10"/>
      <c r="C963" s="10"/>
      <c r="D963" s="10"/>
      <c r="E963" s="10"/>
      <c r="F963" s="10"/>
    </row>
    <row r="964" spans="1:6" ht="14.25" customHeight="1" x14ac:dyDescent="0.3">
      <c r="A964" s="10"/>
      <c r="B964" s="10"/>
      <c r="C964" s="10"/>
      <c r="D964" s="10"/>
      <c r="E964" s="10"/>
      <c r="F964" s="10"/>
    </row>
    <row r="965" spans="1:6" ht="14.25" customHeight="1" x14ac:dyDescent="0.3">
      <c r="A965" s="10"/>
      <c r="B965" s="10"/>
      <c r="C965" s="10"/>
      <c r="D965" s="10"/>
      <c r="E965" s="10"/>
      <c r="F965" s="10"/>
    </row>
    <row r="966" spans="1:6" ht="14.25" customHeight="1" x14ac:dyDescent="0.3">
      <c r="A966" s="10"/>
      <c r="B966" s="10"/>
      <c r="C966" s="10"/>
      <c r="D966" s="10"/>
      <c r="E966" s="10"/>
      <c r="F966" s="10"/>
    </row>
    <row r="967" spans="1:6" ht="14.25" customHeight="1" x14ac:dyDescent="0.3">
      <c r="A967" s="10"/>
      <c r="B967" s="10"/>
      <c r="C967" s="10"/>
      <c r="D967" s="10"/>
      <c r="E967" s="10"/>
      <c r="F967" s="10"/>
    </row>
    <row r="968" spans="1:6" ht="14.25" customHeight="1" x14ac:dyDescent="0.3">
      <c r="A968" s="10"/>
      <c r="B968" s="10"/>
      <c r="C968" s="10"/>
      <c r="D968" s="10"/>
      <c r="E968" s="10"/>
      <c r="F968" s="10"/>
    </row>
    <row r="969" spans="1:6" ht="14.25" customHeight="1" x14ac:dyDescent="0.3">
      <c r="A969" s="10"/>
      <c r="B969" s="10"/>
      <c r="C969" s="10"/>
      <c r="D969" s="10"/>
      <c r="E969" s="10"/>
      <c r="F969" s="10"/>
    </row>
    <row r="970" spans="1:6" ht="14.25" customHeight="1" x14ac:dyDescent="0.3">
      <c r="A970" s="10"/>
      <c r="B970" s="10"/>
      <c r="C970" s="10"/>
      <c r="D970" s="10"/>
      <c r="E970" s="10"/>
      <c r="F970" s="10"/>
    </row>
    <row r="971" spans="1:6" ht="14.25" customHeight="1" x14ac:dyDescent="0.3">
      <c r="A971" s="10"/>
      <c r="B971" s="10"/>
      <c r="C971" s="10"/>
      <c r="D971" s="10"/>
      <c r="E971" s="10"/>
      <c r="F971" s="10"/>
    </row>
    <row r="972" spans="1:6" ht="14.25" customHeight="1" x14ac:dyDescent="0.3">
      <c r="A972" s="10"/>
      <c r="B972" s="10"/>
      <c r="C972" s="10"/>
      <c r="D972" s="10"/>
      <c r="E972" s="10"/>
      <c r="F972" s="10"/>
    </row>
    <row r="973" spans="1:6" ht="14.25" customHeight="1" x14ac:dyDescent="0.3">
      <c r="A973" s="10"/>
      <c r="B973" s="10"/>
      <c r="C973" s="10"/>
      <c r="D973" s="10"/>
      <c r="E973" s="10"/>
      <c r="F973" s="10"/>
    </row>
    <row r="974" spans="1:6" ht="14.25" customHeight="1" x14ac:dyDescent="0.3">
      <c r="A974" s="10"/>
      <c r="B974" s="10"/>
      <c r="C974" s="10"/>
      <c r="D974" s="10"/>
      <c r="E974" s="10"/>
      <c r="F974" s="10"/>
    </row>
    <row r="975" spans="1:6" ht="14.25" customHeight="1" x14ac:dyDescent="0.3">
      <c r="A975" s="10"/>
      <c r="B975" s="10"/>
      <c r="C975" s="10"/>
      <c r="D975" s="10"/>
      <c r="E975" s="10"/>
      <c r="F975" s="10"/>
    </row>
    <row r="976" spans="1:6" ht="14.25" customHeight="1" x14ac:dyDescent="0.3">
      <c r="A976" s="10"/>
      <c r="B976" s="10"/>
      <c r="C976" s="10"/>
      <c r="D976" s="10"/>
      <c r="E976" s="10"/>
      <c r="F976" s="10"/>
    </row>
    <row r="977" spans="1:6" ht="14.25" customHeight="1" x14ac:dyDescent="0.3">
      <c r="A977" s="10"/>
      <c r="B977" s="10"/>
      <c r="C977" s="10"/>
      <c r="D977" s="10"/>
      <c r="E977" s="10"/>
      <c r="F977" s="10"/>
    </row>
    <row r="978" spans="1:6" ht="14.25" customHeight="1" x14ac:dyDescent="0.3">
      <c r="A978" s="10"/>
      <c r="B978" s="10"/>
      <c r="C978" s="10"/>
      <c r="D978" s="10"/>
      <c r="E978" s="10"/>
      <c r="F978" s="10"/>
    </row>
    <row r="979" spans="1:6" ht="14.25" customHeight="1" x14ac:dyDescent="0.3">
      <c r="A979" s="10"/>
      <c r="B979" s="10"/>
      <c r="C979" s="10"/>
      <c r="D979" s="10"/>
      <c r="E979" s="10"/>
      <c r="F979" s="10"/>
    </row>
    <row r="980" spans="1:6" ht="14.25" customHeight="1" x14ac:dyDescent="0.3">
      <c r="A980" s="10"/>
      <c r="B980" s="10"/>
      <c r="C980" s="10"/>
      <c r="D980" s="10"/>
      <c r="E980" s="10"/>
      <c r="F980" s="10"/>
    </row>
    <row r="981" spans="1:6" ht="14.25" customHeight="1" x14ac:dyDescent="0.3">
      <c r="A981" s="10"/>
      <c r="B981" s="10"/>
      <c r="C981" s="10"/>
      <c r="D981" s="10"/>
      <c r="E981" s="10"/>
      <c r="F981" s="10"/>
    </row>
    <row r="982" spans="1:6" ht="14.25" customHeight="1" x14ac:dyDescent="0.3">
      <c r="A982" s="10"/>
      <c r="B982" s="10"/>
      <c r="C982" s="10"/>
      <c r="D982" s="10"/>
      <c r="E982" s="10"/>
      <c r="F982" s="10"/>
    </row>
    <row r="983" spans="1:6" ht="14.25" customHeight="1" x14ac:dyDescent="0.3">
      <c r="A983" s="10"/>
      <c r="B983" s="10"/>
      <c r="C983" s="10"/>
      <c r="D983" s="10"/>
      <c r="E983" s="10"/>
      <c r="F983" s="10"/>
    </row>
    <row r="984" spans="1:6" ht="14.25" customHeight="1" x14ac:dyDescent="0.3">
      <c r="A984" s="10"/>
      <c r="B984" s="10"/>
      <c r="C984" s="10"/>
      <c r="D984" s="10"/>
      <c r="E984" s="10"/>
      <c r="F984" s="10"/>
    </row>
    <row r="985" spans="1:6" ht="14.25" customHeight="1" x14ac:dyDescent="0.3">
      <c r="A985" s="10"/>
      <c r="B985" s="10"/>
      <c r="C985" s="10"/>
      <c r="D985" s="10"/>
      <c r="E985" s="10"/>
      <c r="F985" s="10"/>
    </row>
    <row r="986" spans="1:6" ht="14.25" customHeight="1" x14ac:dyDescent="0.3">
      <c r="A986" s="10"/>
      <c r="B986" s="10"/>
      <c r="C986" s="10"/>
      <c r="D986" s="10"/>
      <c r="E986" s="10"/>
      <c r="F986" s="10"/>
    </row>
    <row r="987" spans="1:6" ht="14.25" customHeight="1" x14ac:dyDescent="0.3">
      <c r="A987" s="10"/>
      <c r="B987" s="10"/>
      <c r="C987" s="10"/>
      <c r="D987" s="10"/>
      <c r="E987" s="10"/>
      <c r="F987" s="10"/>
    </row>
    <row r="988" spans="1:6" ht="14.25" customHeight="1" x14ac:dyDescent="0.3">
      <c r="A988" s="10"/>
      <c r="B988" s="10"/>
      <c r="C988" s="10"/>
      <c r="D988" s="10"/>
      <c r="E988" s="10"/>
      <c r="F988" s="10"/>
    </row>
    <row r="989" spans="1:6" ht="14.25" customHeight="1" x14ac:dyDescent="0.3">
      <c r="A989" s="10"/>
      <c r="B989" s="10"/>
      <c r="C989" s="10"/>
      <c r="D989" s="10"/>
      <c r="E989" s="10"/>
      <c r="F989" s="10"/>
    </row>
    <row r="990" spans="1:6" ht="14.25" customHeight="1" x14ac:dyDescent="0.3">
      <c r="A990" s="10"/>
      <c r="B990" s="10"/>
      <c r="C990" s="10"/>
      <c r="D990" s="10"/>
      <c r="E990" s="10"/>
      <c r="F990" s="10"/>
    </row>
    <row r="991" spans="1:6" ht="14.25" customHeight="1" x14ac:dyDescent="0.3">
      <c r="A991" s="10"/>
      <c r="B991" s="10"/>
      <c r="C991" s="10"/>
      <c r="D991" s="10"/>
      <c r="E991" s="10"/>
      <c r="F991" s="10"/>
    </row>
    <row r="992" spans="1:6" ht="14.25" customHeight="1" x14ac:dyDescent="0.3">
      <c r="A992" s="10"/>
      <c r="B992" s="10"/>
      <c r="C992" s="10"/>
      <c r="D992" s="10"/>
      <c r="E992" s="10"/>
      <c r="F992" s="10"/>
    </row>
    <row r="993" spans="1:6" ht="14.25" customHeight="1" x14ac:dyDescent="0.3">
      <c r="A993" s="10"/>
      <c r="B993" s="10"/>
      <c r="C993" s="10"/>
      <c r="D993" s="10"/>
      <c r="E993" s="10"/>
      <c r="F993" s="10"/>
    </row>
    <row r="994" spans="1:6" ht="14.25" customHeight="1" x14ac:dyDescent="0.3">
      <c r="A994" s="10"/>
      <c r="B994" s="10"/>
      <c r="C994" s="10"/>
      <c r="D994" s="10"/>
      <c r="E994" s="10"/>
      <c r="F994" s="10"/>
    </row>
    <row r="995" spans="1:6" ht="14.25" customHeight="1" x14ac:dyDescent="0.3">
      <c r="A995" s="10"/>
      <c r="B995" s="10"/>
      <c r="C995" s="10"/>
      <c r="D995" s="10"/>
      <c r="E995" s="10"/>
      <c r="F995" s="10"/>
    </row>
    <row r="996" spans="1:6" ht="14.25" customHeight="1" x14ac:dyDescent="0.3">
      <c r="A996" s="10"/>
      <c r="B996" s="10"/>
      <c r="C996" s="10"/>
      <c r="D996" s="10"/>
      <c r="E996" s="10"/>
      <c r="F996" s="10"/>
    </row>
    <row r="997" spans="1:6" ht="14.25" customHeight="1" x14ac:dyDescent="0.3">
      <c r="A997" s="10"/>
      <c r="B997" s="10"/>
      <c r="C997" s="10"/>
      <c r="D997" s="10"/>
      <c r="E997" s="10"/>
      <c r="F997" s="10"/>
    </row>
    <row r="998" spans="1:6" ht="14.25" customHeight="1" x14ac:dyDescent="0.3">
      <c r="A998" s="10"/>
      <c r="B998" s="10"/>
      <c r="C998" s="10"/>
      <c r="D998" s="10"/>
      <c r="E998" s="10"/>
      <c r="F998" s="10"/>
    </row>
    <row r="999" spans="1:6" ht="14.25" customHeight="1" x14ac:dyDescent="0.3">
      <c r="A999" s="10"/>
      <c r="B999" s="10"/>
      <c r="C999" s="10"/>
      <c r="D999" s="10"/>
      <c r="E999" s="10"/>
      <c r="F999" s="10"/>
    </row>
    <row r="1000" spans="1:6" ht="14.25" customHeight="1" x14ac:dyDescent="0.3">
      <c r="A1000" s="10"/>
      <c r="B1000" s="10"/>
      <c r="C1000" s="10"/>
      <c r="D1000" s="10"/>
      <c r="E1000" s="10"/>
      <c r="F1000" s="10"/>
    </row>
  </sheetData>
  <dataValidations count="3">
    <dataValidation type="list" allowBlank="1" sqref="D2:D528" xr:uid="{00000000-0002-0000-0000-000000000000}">
      <formula1>"Online,Wholesaler,Direct Sales"</formula1>
    </dataValidation>
    <dataValidation type="list" allowBlank="1" showErrorMessage="1" sqref="E2:E528" xr:uid="{00000000-0002-0000-0000-000001000000}">
      <formula1>"Online,Cash"</formula1>
    </dataValidation>
    <dataValidation type="decimal" allowBlank="1" showErrorMessage="1" sqref="C2:C528" xr:uid="{00000000-0002-0000-0000-000002000000}">
      <formula1>1</formula1>
      <formula2>1000</formula2>
    </dataValidation>
  </dataValidations>
  <pageMargins left="0.7" right="0.7" top="0.75" bottom="0.75" header="0" footer="0"/>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D7EC"/>
  </sheetPr>
  <dimension ref="A1:F1000"/>
  <sheetViews>
    <sheetView workbookViewId="0"/>
  </sheetViews>
  <sheetFormatPr defaultColWidth="14.44140625" defaultRowHeight="15" customHeight="1" x14ac:dyDescent="0.3"/>
  <cols>
    <col min="1" max="1" width="15.88671875" customWidth="1"/>
    <col min="2" max="2" width="13.5546875" customWidth="1"/>
    <col min="3" max="3" width="14.44140625" customWidth="1"/>
    <col min="4" max="4" width="9.88671875" customWidth="1"/>
    <col min="5" max="5" width="17.109375" customWidth="1"/>
    <col min="6" max="6" width="17.88671875" customWidth="1"/>
    <col min="7" max="26" width="8.6640625" customWidth="1"/>
  </cols>
  <sheetData>
    <row r="1" spans="1:6" ht="14.25" customHeight="1" x14ac:dyDescent="0.3">
      <c r="A1" s="1" t="s">
        <v>1</v>
      </c>
      <c r="B1" s="1" t="s">
        <v>6</v>
      </c>
      <c r="C1" s="1" t="s">
        <v>7</v>
      </c>
      <c r="D1" s="1" t="s">
        <v>8</v>
      </c>
      <c r="E1" s="1" t="s">
        <v>9</v>
      </c>
      <c r="F1" s="1" t="s">
        <v>10</v>
      </c>
    </row>
    <row r="2" spans="1:6" ht="14.25" customHeight="1" x14ac:dyDescent="0.3">
      <c r="A2" s="2" t="s">
        <v>36</v>
      </c>
      <c r="B2" s="2" t="s">
        <v>64</v>
      </c>
      <c r="C2" s="2" t="s">
        <v>65</v>
      </c>
      <c r="D2" s="2" t="s">
        <v>66</v>
      </c>
      <c r="E2" s="2">
        <v>98</v>
      </c>
      <c r="F2" s="2">
        <v>103.88</v>
      </c>
    </row>
    <row r="3" spans="1:6" ht="14.25" customHeight="1" x14ac:dyDescent="0.3">
      <c r="A3" s="2" t="s">
        <v>49</v>
      </c>
      <c r="B3" s="2" t="s">
        <v>67</v>
      </c>
      <c r="C3" s="2" t="s">
        <v>65</v>
      </c>
      <c r="D3" s="2" t="s">
        <v>66</v>
      </c>
      <c r="E3" s="2">
        <v>105</v>
      </c>
      <c r="F3" s="2">
        <v>142.80000000000001</v>
      </c>
    </row>
    <row r="4" spans="1:6" ht="14.25" customHeight="1" x14ac:dyDescent="0.3">
      <c r="A4" s="2" t="s">
        <v>26</v>
      </c>
      <c r="B4" s="2" t="s">
        <v>68</v>
      </c>
      <c r="C4" s="2" t="s">
        <v>65</v>
      </c>
      <c r="D4" s="2" t="s">
        <v>66</v>
      </c>
      <c r="E4" s="2">
        <v>71</v>
      </c>
      <c r="F4" s="2">
        <v>80.94</v>
      </c>
    </row>
    <row r="5" spans="1:6" ht="14.25" customHeight="1" x14ac:dyDescent="0.3">
      <c r="A5" s="2" t="s">
        <v>23</v>
      </c>
      <c r="B5" s="2" t="s">
        <v>69</v>
      </c>
      <c r="C5" s="2" t="s">
        <v>65</v>
      </c>
      <c r="D5" s="2" t="s">
        <v>70</v>
      </c>
      <c r="E5" s="2">
        <v>44</v>
      </c>
      <c r="F5" s="2">
        <v>48.84</v>
      </c>
    </row>
    <row r="6" spans="1:6" ht="14.25" customHeight="1" x14ac:dyDescent="0.3">
      <c r="A6" s="2" t="s">
        <v>44</v>
      </c>
      <c r="B6" s="2" t="s">
        <v>71</v>
      </c>
      <c r="C6" s="2" t="s">
        <v>65</v>
      </c>
      <c r="D6" s="2" t="s">
        <v>72</v>
      </c>
      <c r="E6" s="2">
        <v>133</v>
      </c>
      <c r="F6" s="2">
        <v>155.61000000000001</v>
      </c>
    </row>
    <row r="7" spans="1:6" ht="14.25" customHeight="1" x14ac:dyDescent="0.3">
      <c r="A7" s="2" t="s">
        <v>35</v>
      </c>
      <c r="B7" s="2" t="s">
        <v>73</v>
      </c>
      <c r="C7" s="2" t="s">
        <v>65</v>
      </c>
      <c r="D7" s="2" t="s">
        <v>66</v>
      </c>
      <c r="E7" s="2">
        <v>75</v>
      </c>
      <c r="F7" s="2">
        <v>85.5</v>
      </c>
    </row>
    <row r="8" spans="1:6" ht="14.25" customHeight="1" x14ac:dyDescent="0.3">
      <c r="A8" s="2" t="s">
        <v>56</v>
      </c>
      <c r="B8" s="2" t="s">
        <v>74</v>
      </c>
      <c r="C8" s="2" t="s">
        <v>65</v>
      </c>
      <c r="D8" s="2" t="s">
        <v>70</v>
      </c>
      <c r="E8" s="2">
        <v>43</v>
      </c>
      <c r="F8" s="2">
        <v>47.730000000000004</v>
      </c>
    </row>
    <row r="9" spans="1:6" ht="14.25" customHeight="1" x14ac:dyDescent="0.3">
      <c r="A9" s="2" t="s">
        <v>45</v>
      </c>
      <c r="B9" s="2" t="s">
        <v>75</v>
      </c>
      <c r="C9" s="2" t="s">
        <v>65</v>
      </c>
      <c r="D9" s="2" t="s">
        <v>66</v>
      </c>
      <c r="E9" s="2">
        <v>83</v>
      </c>
      <c r="F9" s="2">
        <v>94.62</v>
      </c>
    </row>
    <row r="10" spans="1:6" ht="14.25" customHeight="1" x14ac:dyDescent="0.3">
      <c r="A10" s="2" t="s">
        <v>57</v>
      </c>
      <c r="B10" s="2" t="s">
        <v>76</v>
      </c>
      <c r="C10" s="2" t="s">
        <v>65</v>
      </c>
      <c r="D10" s="2" t="s">
        <v>77</v>
      </c>
      <c r="E10" s="2">
        <v>6</v>
      </c>
      <c r="F10" s="2">
        <v>7.8599999999999994</v>
      </c>
    </row>
    <row r="11" spans="1:6" ht="14.25" customHeight="1" x14ac:dyDescent="0.3">
      <c r="A11" s="2" t="s">
        <v>40</v>
      </c>
      <c r="B11" s="2" t="s">
        <v>78</v>
      </c>
      <c r="C11" s="2" t="s">
        <v>79</v>
      </c>
      <c r="D11" s="2" t="s">
        <v>72</v>
      </c>
      <c r="E11" s="2">
        <v>148</v>
      </c>
      <c r="F11" s="2">
        <v>164.28</v>
      </c>
    </row>
    <row r="12" spans="1:6" ht="14.25" customHeight="1" x14ac:dyDescent="0.3">
      <c r="A12" s="2" t="s">
        <v>51</v>
      </c>
      <c r="B12" s="2" t="s">
        <v>80</v>
      </c>
      <c r="C12" s="2" t="s">
        <v>79</v>
      </c>
      <c r="D12" s="2" t="s">
        <v>70</v>
      </c>
      <c r="E12" s="2">
        <v>44</v>
      </c>
      <c r="F12" s="2">
        <v>48.4</v>
      </c>
    </row>
    <row r="13" spans="1:6" ht="14.25" customHeight="1" x14ac:dyDescent="0.3">
      <c r="A13" s="2" t="s">
        <v>55</v>
      </c>
      <c r="B13" s="2" t="s">
        <v>81</v>
      </c>
      <c r="C13" s="2" t="s">
        <v>79</v>
      </c>
      <c r="D13" s="2" t="s">
        <v>66</v>
      </c>
      <c r="E13" s="2">
        <v>73</v>
      </c>
      <c r="F13" s="2">
        <v>94.17</v>
      </c>
    </row>
    <row r="14" spans="1:6" ht="14.25" customHeight="1" x14ac:dyDescent="0.3">
      <c r="A14" s="2" t="s">
        <v>21</v>
      </c>
      <c r="B14" s="2" t="s">
        <v>82</v>
      </c>
      <c r="C14" s="2" t="s">
        <v>79</v>
      </c>
      <c r="D14" s="2" t="s">
        <v>66</v>
      </c>
      <c r="E14" s="2">
        <v>112</v>
      </c>
      <c r="F14" s="2">
        <v>122.08</v>
      </c>
    </row>
    <row r="15" spans="1:6" ht="14.25" customHeight="1" x14ac:dyDescent="0.3">
      <c r="A15" s="2" t="s">
        <v>29</v>
      </c>
      <c r="B15" s="2" t="s">
        <v>83</v>
      </c>
      <c r="C15" s="2" t="s">
        <v>79</v>
      </c>
      <c r="D15" s="2" t="s">
        <v>66</v>
      </c>
      <c r="E15" s="2">
        <v>112</v>
      </c>
      <c r="F15" s="2">
        <v>146.72</v>
      </c>
    </row>
    <row r="16" spans="1:6" ht="14.25" customHeight="1" x14ac:dyDescent="0.3">
      <c r="A16" s="2" t="s">
        <v>47</v>
      </c>
      <c r="B16" s="2" t="s">
        <v>84</v>
      </c>
      <c r="C16" s="2" t="s">
        <v>79</v>
      </c>
      <c r="D16" s="2" t="s">
        <v>77</v>
      </c>
      <c r="E16" s="2">
        <v>12</v>
      </c>
      <c r="F16" s="2">
        <v>15.719999999999999</v>
      </c>
    </row>
    <row r="17" spans="1:6" ht="14.25" customHeight="1" x14ac:dyDescent="0.3">
      <c r="A17" s="2" t="s">
        <v>41</v>
      </c>
      <c r="B17" s="2" t="s">
        <v>85</v>
      </c>
      <c r="C17" s="2" t="s">
        <v>79</v>
      </c>
      <c r="D17" s="2" t="s">
        <v>77</v>
      </c>
      <c r="E17" s="2">
        <v>13</v>
      </c>
      <c r="F17" s="2">
        <v>16.64</v>
      </c>
    </row>
    <row r="18" spans="1:6" ht="14.25" customHeight="1" x14ac:dyDescent="0.3">
      <c r="A18" s="2" t="s">
        <v>59</v>
      </c>
      <c r="B18" s="2" t="s">
        <v>86</v>
      </c>
      <c r="C18" s="2" t="s">
        <v>79</v>
      </c>
      <c r="D18" s="2" t="s">
        <v>72</v>
      </c>
      <c r="E18" s="2">
        <v>134</v>
      </c>
      <c r="F18" s="2">
        <v>156.78</v>
      </c>
    </row>
    <row r="19" spans="1:6" ht="14.25" customHeight="1" x14ac:dyDescent="0.3">
      <c r="A19" s="2" t="s">
        <v>50</v>
      </c>
      <c r="B19" s="2" t="s">
        <v>87</v>
      </c>
      <c r="C19" s="2" t="s">
        <v>79</v>
      </c>
      <c r="D19" s="2" t="s">
        <v>77</v>
      </c>
      <c r="E19" s="2">
        <v>37</v>
      </c>
      <c r="F19" s="2">
        <v>49.21</v>
      </c>
    </row>
    <row r="20" spans="1:6" ht="14.25" customHeight="1" x14ac:dyDescent="0.3">
      <c r="A20" s="2" t="s">
        <v>60</v>
      </c>
      <c r="B20" s="2" t="s">
        <v>88</v>
      </c>
      <c r="C20" s="2" t="s">
        <v>79</v>
      </c>
      <c r="D20" s="2" t="s">
        <v>72</v>
      </c>
      <c r="E20" s="2">
        <v>150</v>
      </c>
      <c r="F20" s="2">
        <v>210</v>
      </c>
    </row>
    <row r="21" spans="1:6" ht="14.25" customHeight="1" x14ac:dyDescent="0.3">
      <c r="A21" s="2" t="s">
        <v>34</v>
      </c>
      <c r="B21" s="2" t="s">
        <v>89</v>
      </c>
      <c r="C21" s="2" t="s">
        <v>90</v>
      </c>
      <c r="D21" s="2" t="s">
        <v>70</v>
      </c>
      <c r="E21" s="2">
        <v>61</v>
      </c>
      <c r="F21" s="2">
        <v>76.25</v>
      </c>
    </row>
    <row r="22" spans="1:6" ht="14.25" customHeight="1" x14ac:dyDescent="0.3">
      <c r="A22" s="2" t="s">
        <v>52</v>
      </c>
      <c r="B22" s="2" t="s">
        <v>91</v>
      </c>
      <c r="C22" s="2" t="s">
        <v>90</v>
      </c>
      <c r="D22" s="2" t="s">
        <v>72</v>
      </c>
      <c r="E22" s="2">
        <v>126</v>
      </c>
      <c r="F22" s="2">
        <v>162.54</v>
      </c>
    </row>
    <row r="23" spans="1:6" ht="14.25" customHeight="1" x14ac:dyDescent="0.3">
      <c r="A23" s="2" t="s">
        <v>42</v>
      </c>
      <c r="B23" s="2" t="s">
        <v>92</v>
      </c>
      <c r="C23" s="2" t="s">
        <v>90</v>
      </c>
      <c r="D23" s="2" t="s">
        <v>72</v>
      </c>
      <c r="E23" s="2">
        <v>121</v>
      </c>
      <c r="F23" s="2">
        <v>141.57</v>
      </c>
    </row>
    <row r="24" spans="1:6" ht="14.25" customHeight="1" x14ac:dyDescent="0.3">
      <c r="A24" s="2" t="s">
        <v>32</v>
      </c>
      <c r="B24" s="2" t="s">
        <v>93</v>
      </c>
      <c r="C24" s="2" t="s">
        <v>90</v>
      </c>
      <c r="D24" s="2" t="s">
        <v>72</v>
      </c>
      <c r="E24" s="2">
        <v>141</v>
      </c>
      <c r="F24" s="2">
        <v>149.46</v>
      </c>
    </row>
    <row r="25" spans="1:6" ht="14.25" customHeight="1" x14ac:dyDescent="0.3">
      <c r="A25" s="2" t="s">
        <v>16</v>
      </c>
      <c r="B25" s="2" t="s">
        <v>94</v>
      </c>
      <c r="C25" s="2" t="s">
        <v>90</v>
      </c>
      <c r="D25" s="2" t="s">
        <v>72</v>
      </c>
      <c r="E25" s="2">
        <v>144</v>
      </c>
      <c r="F25" s="2">
        <v>156.96</v>
      </c>
    </row>
    <row r="26" spans="1:6" ht="14.25" customHeight="1" x14ac:dyDescent="0.3">
      <c r="A26" s="2" t="s">
        <v>27</v>
      </c>
      <c r="B26" s="2" t="s">
        <v>95</v>
      </c>
      <c r="C26" s="2" t="s">
        <v>90</v>
      </c>
      <c r="D26" s="2" t="s">
        <v>77</v>
      </c>
      <c r="E26" s="2">
        <v>7</v>
      </c>
      <c r="F26" s="2">
        <v>8.33</v>
      </c>
    </row>
    <row r="27" spans="1:6" ht="14.25" customHeight="1" x14ac:dyDescent="0.3">
      <c r="A27" s="2" t="s">
        <v>62</v>
      </c>
      <c r="B27" s="2" t="s">
        <v>96</v>
      </c>
      <c r="C27" s="2" t="s">
        <v>97</v>
      </c>
      <c r="D27" s="2" t="s">
        <v>77</v>
      </c>
      <c r="E27" s="2">
        <v>18</v>
      </c>
      <c r="F27" s="2">
        <v>24.66</v>
      </c>
    </row>
    <row r="28" spans="1:6" ht="14.25" customHeight="1" x14ac:dyDescent="0.3">
      <c r="A28" s="2" t="s">
        <v>46</v>
      </c>
      <c r="B28" s="2" t="s">
        <v>98</v>
      </c>
      <c r="C28" s="2" t="s">
        <v>97</v>
      </c>
      <c r="D28" s="2" t="s">
        <v>70</v>
      </c>
      <c r="E28" s="2">
        <v>48</v>
      </c>
      <c r="F28" s="2">
        <v>57.120000000000005</v>
      </c>
    </row>
    <row r="29" spans="1:6" ht="14.25" customHeight="1" x14ac:dyDescent="0.3">
      <c r="A29" s="2" t="s">
        <v>53</v>
      </c>
      <c r="B29" s="2" t="s">
        <v>99</v>
      </c>
      <c r="C29" s="2" t="s">
        <v>97</v>
      </c>
      <c r="D29" s="2" t="s">
        <v>77</v>
      </c>
      <c r="E29" s="2">
        <v>37</v>
      </c>
      <c r="F29" s="2">
        <v>41.81</v>
      </c>
    </row>
    <row r="30" spans="1:6" ht="14.25" customHeight="1" x14ac:dyDescent="0.3">
      <c r="A30" s="2" t="s">
        <v>39</v>
      </c>
      <c r="B30" s="2" t="s">
        <v>100</v>
      </c>
      <c r="C30" s="2" t="s">
        <v>97</v>
      </c>
      <c r="D30" s="2" t="s">
        <v>70</v>
      </c>
      <c r="E30" s="2">
        <v>47</v>
      </c>
      <c r="F30" s="2">
        <v>53.11</v>
      </c>
    </row>
    <row r="31" spans="1:6" ht="14.25" customHeight="1" x14ac:dyDescent="0.3">
      <c r="A31" s="2" t="s">
        <v>48</v>
      </c>
      <c r="B31" s="2" t="s">
        <v>101</v>
      </c>
      <c r="C31" s="2" t="s">
        <v>97</v>
      </c>
      <c r="D31" s="2" t="s">
        <v>72</v>
      </c>
      <c r="E31" s="2">
        <v>148</v>
      </c>
      <c r="F31" s="2">
        <v>201.28</v>
      </c>
    </row>
    <row r="32" spans="1:6" ht="14.25" customHeight="1" x14ac:dyDescent="0.3">
      <c r="A32" s="2" t="s">
        <v>25</v>
      </c>
      <c r="B32" s="2" t="s">
        <v>102</v>
      </c>
      <c r="C32" s="2" t="s">
        <v>97</v>
      </c>
      <c r="D32" s="2" t="s">
        <v>66</v>
      </c>
      <c r="E32" s="2">
        <v>93</v>
      </c>
      <c r="F32" s="2">
        <v>104.16</v>
      </c>
    </row>
    <row r="33" spans="1:6" ht="14.25" customHeight="1" x14ac:dyDescent="0.3">
      <c r="A33" s="2" t="s">
        <v>38</v>
      </c>
      <c r="B33" s="2" t="s">
        <v>103</v>
      </c>
      <c r="C33" s="2" t="s">
        <v>97</v>
      </c>
      <c r="D33" s="2" t="s">
        <v>66</v>
      </c>
      <c r="E33" s="2">
        <v>89</v>
      </c>
      <c r="F33" s="2">
        <v>117.48</v>
      </c>
    </row>
    <row r="34" spans="1:6" ht="14.25" customHeight="1" x14ac:dyDescent="0.3">
      <c r="A34" s="2" t="s">
        <v>58</v>
      </c>
      <c r="B34" s="2" t="s">
        <v>104</v>
      </c>
      <c r="C34" s="2" t="s">
        <v>97</v>
      </c>
      <c r="D34" s="2" t="s">
        <v>66</v>
      </c>
      <c r="E34" s="2">
        <v>95</v>
      </c>
      <c r="F34" s="2">
        <v>119.7</v>
      </c>
    </row>
    <row r="35" spans="1:6" ht="14.25" customHeight="1" x14ac:dyDescent="0.3">
      <c r="A35" s="2" t="s">
        <v>33</v>
      </c>
      <c r="B35" s="2" t="s">
        <v>105</v>
      </c>
      <c r="C35" s="2" t="s">
        <v>97</v>
      </c>
      <c r="D35" s="2" t="s">
        <v>70</v>
      </c>
      <c r="E35" s="2">
        <v>55</v>
      </c>
      <c r="F35" s="2">
        <v>58.3</v>
      </c>
    </row>
    <row r="36" spans="1:6" ht="14.25" customHeight="1" x14ac:dyDescent="0.3">
      <c r="A36" s="2" t="s">
        <v>24</v>
      </c>
      <c r="B36" s="2" t="s">
        <v>106</v>
      </c>
      <c r="C36" s="2" t="s">
        <v>97</v>
      </c>
      <c r="D36" s="2" t="s">
        <v>77</v>
      </c>
      <c r="E36" s="2">
        <v>5</v>
      </c>
      <c r="F36" s="2">
        <v>6.7</v>
      </c>
    </row>
    <row r="37" spans="1:6" ht="14.25" customHeight="1" x14ac:dyDescent="0.3">
      <c r="A37" s="2" t="s">
        <v>63</v>
      </c>
      <c r="B37" s="2" t="s">
        <v>107</v>
      </c>
      <c r="C37" s="2" t="s">
        <v>97</v>
      </c>
      <c r="D37" s="2" t="s">
        <v>66</v>
      </c>
      <c r="E37" s="2">
        <v>90</v>
      </c>
      <c r="F37" s="2">
        <v>96.3</v>
      </c>
    </row>
    <row r="38" spans="1:6" ht="14.25" customHeight="1" x14ac:dyDescent="0.3">
      <c r="A38" s="2" t="s">
        <v>28</v>
      </c>
      <c r="B38" s="2" t="s">
        <v>108</v>
      </c>
      <c r="C38" s="2" t="s">
        <v>109</v>
      </c>
      <c r="D38" s="2" t="s">
        <v>66</v>
      </c>
      <c r="E38" s="2">
        <v>67</v>
      </c>
      <c r="F38" s="2">
        <v>85.76</v>
      </c>
    </row>
    <row r="39" spans="1:6" ht="14.25" customHeight="1" x14ac:dyDescent="0.3">
      <c r="A39" s="2" t="s">
        <v>19</v>
      </c>
      <c r="B39" s="2" t="s">
        <v>110</v>
      </c>
      <c r="C39" s="2" t="s">
        <v>109</v>
      </c>
      <c r="D39" s="2" t="s">
        <v>66</v>
      </c>
      <c r="E39" s="2">
        <v>72</v>
      </c>
      <c r="F39" s="2">
        <v>79.92</v>
      </c>
    </row>
    <row r="40" spans="1:6" ht="14.25" customHeight="1" x14ac:dyDescent="0.3">
      <c r="A40" s="2" t="s">
        <v>54</v>
      </c>
      <c r="B40" s="2" t="s">
        <v>111</v>
      </c>
      <c r="C40" s="2" t="s">
        <v>109</v>
      </c>
      <c r="D40" s="2" t="s">
        <v>77</v>
      </c>
      <c r="E40" s="2">
        <v>37</v>
      </c>
      <c r="F40" s="2">
        <v>42.55</v>
      </c>
    </row>
    <row r="41" spans="1:6" ht="14.25" customHeight="1" x14ac:dyDescent="0.3">
      <c r="A41" s="2" t="s">
        <v>37</v>
      </c>
      <c r="B41" s="2" t="s">
        <v>112</v>
      </c>
      <c r="C41" s="2" t="s">
        <v>109</v>
      </c>
      <c r="D41" s="2" t="s">
        <v>66</v>
      </c>
      <c r="E41" s="2">
        <v>90</v>
      </c>
      <c r="F41" s="2">
        <v>115.2</v>
      </c>
    </row>
    <row r="42" spans="1:6" ht="14.25" customHeight="1" x14ac:dyDescent="0.3">
      <c r="A42" s="2" t="s">
        <v>61</v>
      </c>
      <c r="B42" s="2" t="s">
        <v>113</v>
      </c>
      <c r="C42" s="2" t="s">
        <v>109</v>
      </c>
      <c r="D42" s="2" t="s">
        <v>72</v>
      </c>
      <c r="E42" s="2">
        <v>138</v>
      </c>
      <c r="F42" s="2">
        <v>173.88</v>
      </c>
    </row>
    <row r="43" spans="1:6" ht="14.25" customHeight="1" x14ac:dyDescent="0.3">
      <c r="A43" s="2" t="s">
        <v>30</v>
      </c>
      <c r="B43" s="2" t="s">
        <v>114</v>
      </c>
      <c r="C43" s="2" t="s">
        <v>109</v>
      </c>
      <c r="D43" s="2" t="s">
        <v>72</v>
      </c>
      <c r="E43" s="2">
        <v>120</v>
      </c>
      <c r="F43" s="2">
        <v>162</v>
      </c>
    </row>
    <row r="44" spans="1:6" ht="14.25" customHeight="1" x14ac:dyDescent="0.3">
      <c r="A44" s="2" t="s">
        <v>43</v>
      </c>
      <c r="B44" s="2" t="s">
        <v>115</v>
      </c>
      <c r="C44" s="2" t="s">
        <v>109</v>
      </c>
      <c r="D44" s="2" t="s">
        <v>66</v>
      </c>
      <c r="E44" s="2">
        <v>67</v>
      </c>
      <c r="F44" s="2">
        <v>83.08</v>
      </c>
    </row>
    <row r="45" spans="1:6" ht="14.25" customHeight="1" x14ac:dyDescent="0.3">
      <c r="A45" s="2" t="s">
        <v>31</v>
      </c>
      <c r="B45" s="2" t="s">
        <v>116</v>
      </c>
      <c r="C45" s="2" t="s">
        <v>109</v>
      </c>
      <c r="D45" s="2" t="s">
        <v>66</v>
      </c>
      <c r="E45" s="2">
        <v>76</v>
      </c>
      <c r="F45" s="2">
        <v>82.08</v>
      </c>
    </row>
    <row r="46" spans="1:6" ht="14.25" customHeight="1" x14ac:dyDescent="0.3">
      <c r="A46" s="2" t="s">
        <v>117</v>
      </c>
      <c r="B46" s="2" t="s">
        <v>118</v>
      </c>
      <c r="C46" s="2" t="s">
        <v>109</v>
      </c>
      <c r="D46" s="2" t="s">
        <v>66</v>
      </c>
      <c r="E46" s="2">
        <v>50</v>
      </c>
      <c r="F46" s="2">
        <v>62</v>
      </c>
    </row>
    <row r="47" spans="1:6" ht="14.25" customHeight="1" x14ac:dyDescent="0.3">
      <c r="C47" s="3"/>
      <c r="D47" s="3"/>
    </row>
    <row r="48" spans="1:6"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dataValidations count="2">
    <dataValidation type="list" allowBlank="1" showErrorMessage="1" sqref="D2:D47" xr:uid="{00000000-0002-0000-0100-000000000000}">
      <formula1>"Kg,Lt,Ft,Dozon,No."</formula1>
    </dataValidation>
    <dataValidation type="list" allowBlank="1" showErrorMessage="1" sqref="C2:C47" xr:uid="{00000000-0002-0000-0100-000001000000}">
      <formula1>"Category01,Category02,Category03,Category04,Category05"</formula1>
    </dataValidation>
  </dataValidation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showGridLines="0" topLeftCell="A3" zoomScale="58" zoomScaleNormal="58" workbookViewId="0">
      <selection activeCell="AG20" sqref="AG20"/>
    </sheetView>
  </sheetViews>
  <sheetFormatPr defaultColWidth="14.44140625" defaultRowHeight="15" customHeight="1" x14ac:dyDescent="0.3"/>
  <cols>
    <col min="1" max="28" width="8.6640625" customWidth="1"/>
  </cols>
  <sheetData>
    <row r="1" ht="14.25" customHeight="1" x14ac:dyDescent="0.3"/>
    <row r="2" ht="14.25" customHeight="1" x14ac:dyDescent="0.3"/>
    <row r="3" ht="17.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4097" r:id="rId3" name="Scroll Bar 1">
              <controlPr defaultSize="0" autoPict="0">
                <anchor moveWithCells="1">
                  <from>
                    <xdr:col>11</xdr:col>
                    <xdr:colOff>434340</xdr:colOff>
                    <xdr:row>17</xdr:row>
                    <xdr:rowOff>83820</xdr:rowOff>
                  </from>
                  <to>
                    <xdr:col>12</xdr:col>
                    <xdr:colOff>0</xdr:colOff>
                    <xdr:row>28</xdr:row>
                    <xdr:rowOff>45720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Input Data</vt:lpstr>
      <vt:lpstr>Master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ravi pratap singh</cp:lastModifiedBy>
  <dcterms:created xsi:type="dcterms:W3CDTF">2021-11-03T11:40:02Z</dcterms:created>
  <dcterms:modified xsi:type="dcterms:W3CDTF">2024-05-14T09:03:28Z</dcterms:modified>
</cp:coreProperties>
</file>