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Thesis\Master_Thesis_Deliverables\1-Timeline\"/>
    </mc:Choice>
  </mc:AlternateContent>
  <bookViews>
    <workbookView xWindow="0" yWindow="465" windowWidth="28800" windowHeight="17460"/>
  </bookViews>
  <sheets>
    <sheet name="Gantt Chart" sheetId="1" r:id="rId1"/>
  </sheets>
  <definedNames>
    <definedName name="_xlnm._FilterDatabase" localSheetId="0" hidden="1">'Gantt Chart'!$A$11:$N$52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H31" i="1"/>
  <c r="H30" i="1"/>
  <c r="H32" i="1"/>
  <c r="H28" i="1"/>
  <c r="H29" i="1"/>
  <c r="J27" i="1"/>
  <c r="H25" i="1"/>
  <c r="H26" i="1"/>
  <c r="J24" i="1"/>
  <c r="N24" i="1"/>
  <c r="F6" i="1"/>
  <c r="L47" i="1"/>
  <c r="M47" i="1"/>
  <c r="H47" i="1"/>
  <c r="K47" i="1"/>
  <c r="I47" i="1"/>
  <c r="L40" i="1"/>
  <c r="M40" i="1"/>
  <c r="H40" i="1"/>
  <c r="K40" i="1"/>
  <c r="H33" i="1"/>
  <c r="I33" i="1"/>
  <c r="H20" i="1"/>
  <c r="I20" i="1"/>
  <c r="L20" i="1"/>
  <c r="M20" i="1"/>
  <c r="L33" i="1"/>
  <c r="M33" i="1"/>
  <c r="L32" i="1"/>
  <c r="M32" i="1"/>
  <c r="K32" i="1"/>
  <c r="L31" i="1"/>
  <c r="M31" i="1"/>
  <c r="I31" i="1"/>
  <c r="L30" i="1"/>
  <c r="M30" i="1"/>
  <c r="K30" i="1"/>
  <c r="L29" i="1"/>
  <c r="M29" i="1"/>
  <c r="K29" i="1"/>
  <c r="H22" i="1"/>
  <c r="I22" i="1"/>
  <c r="L26" i="1"/>
  <c r="M26" i="1"/>
  <c r="K26" i="1"/>
  <c r="L25" i="1"/>
  <c r="M25" i="1"/>
  <c r="K25" i="1"/>
  <c r="L22" i="1"/>
  <c r="M22" i="1"/>
  <c r="I40" i="1"/>
  <c r="K20" i="1"/>
  <c r="K33" i="1"/>
  <c r="K31" i="1"/>
  <c r="I29" i="1"/>
  <c r="I30" i="1"/>
  <c r="I32" i="1"/>
  <c r="I26" i="1"/>
  <c r="I25" i="1"/>
  <c r="K22" i="1"/>
  <c r="L14" i="1"/>
  <c r="M14" i="1"/>
  <c r="H14" i="1"/>
  <c r="K14" i="1"/>
  <c r="I14" i="1"/>
  <c r="L46" i="1"/>
  <c r="M46" i="1"/>
  <c r="H46" i="1"/>
  <c r="K46" i="1"/>
  <c r="L45" i="1"/>
  <c r="M45" i="1"/>
  <c r="H45" i="1"/>
  <c r="I45" i="1"/>
  <c r="L48" i="1"/>
  <c r="M48" i="1"/>
  <c r="H48" i="1"/>
  <c r="K48" i="1"/>
  <c r="N49" i="1"/>
  <c r="L51" i="1"/>
  <c r="M51" i="1"/>
  <c r="H51" i="1"/>
  <c r="K51" i="1"/>
  <c r="L50" i="1"/>
  <c r="M50" i="1"/>
  <c r="H50" i="1"/>
  <c r="L52" i="1"/>
  <c r="M52" i="1"/>
  <c r="H52" i="1"/>
  <c r="I52" i="1"/>
  <c r="N37" i="1"/>
  <c r="L42" i="1"/>
  <c r="M42" i="1"/>
  <c r="K42" i="1"/>
  <c r="L41" i="1"/>
  <c r="M41" i="1"/>
  <c r="H41" i="1"/>
  <c r="K41" i="1"/>
  <c r="L43" i="1"/>
  <c r="M43" i="1"/>
  <c r="H43" i="1"/>
  <c r="K43" i="1"/>
  <c r="L39" i="1"/>
  <c r="M39" i="1"/>
  <c r="H39" i="1"/>
  <c r="I39" i="1"/>
  <c r="L38" i="1"/>
  <c r="M38" i="1"/>
  <c r="H38" i="1"/>
  <c r="H36" i="1"/>
  <c r="I36" i="1"/>
  <c r="L35" i="1"/>
  <c r="M35" i="1"/>
  <c r="H35" i="1"/>
  <c r="K35" i="1"/>
  <c r="L36" i="1"/>
  <c r="M36" i="1"/>
  <c r="N34" i="1"/>
  <c r="N27" i="1"/>
  <c r="L28" i="1"/>
  <c r="M28" i="1"/>
  <c r="K28" i="1"/>
  <c r="L23" i="1"/>
  <c r="M23" i="1"/>
  <c r="H23" i="1"/>
  <c r="L21" i="1"/>
  <c r="M21" i="1"/>
  <c r="H21" i="1"/>
  <c r="K21" i="1"/>
  <c r="L19" i="1"/>
  <c r="M19" i="1"/>
  <c r="H19" i="1"/>
  <c r="I19" i="1"/>
  <c r="L18" i="1"/>
  <c r="M18" i="1"/>
  <c r="H18" i="1"/>
  <c r="K18" i="1"/>
  <c r="L17" i="1"/>
  <c r="M17" i="1"/>
  <c r="H17" i="1"/>
  <c r="H5" i="1"/>
  <c r="K17" i="1"/>
  <c r="K23" i="1"/>
  <c r="J49" i="1"/>
  <c r="N44" i="1"/>
  <c r="J37" i="1"/>
  <c r="I41" i="1"/>
  <c r="K45" i="1"/>
  <c r="J44" i="1"/>
  <c r="I46" i="1"/>
  <c r="I50" i="1"/>
  <c r="K50" i="1"/>
  <c r="I48" i="1"/>
  <c r="I51" i="1"/>
  <c r="K52" i="1"/>
  <c r="I42" i="1"/>
  <c r="I43" i="1"/>
  <c r="K39" i="1"/>
  <c r="I38" i="1"/>
  <c r="K38" i="1"/>
  <c r="I35" i="1"/>
  <c r="K36" i="1"/>
  <c r="J34" i="1"/>
  <c r="H34" i="1"/>
  <c r="I34" i="1"/>
  <c r="H27" i="1"/>
  <c r="I27" i="1"/>
  <c r="I28" i="1"/>
  <c r="I23" i="1"/>
  <c r="I21" i="1"/>
  <c r="I17" i="1"/>
  <c r="I18" i="1"/>
  <c r="K19" i="1"/>
  <c r="A12" i="1"/>
  <c r="A13" i="1"/>
  <c r="H13" i="1"/>
  <c r="K13" i="1"/>
  <c r="H15" i="1"/>
  <c r="P6" i="1"/>
  <c r="P9" i="1"/>
  <c r="H6" i="1"/>
  <c r="L15" i="1"/>
  <c r="M15" i="1"/>
  <c r="L13" i="1"/>
  <c r="M13" i="1"/>
  <c r="N12" i="1"/>
  <c r="L24" i="1"/>
  <c r="M24" i="1"/>
  <c r="N16" i="1"/>
  <c r="H24" i="1"/>
  <c r="A14" i="1"/>
  <c r="A15" i="1"/>
  <c r="H49" i="1"/>
  <c r="I49" i="1"/>
  <c r="L49" i="1"/>
  <c r="M49" i="1"/>
  <c r="K34" i="1"/>
  <c r="L34" i="1"/>
  <c r="M34" i="1"/>
  <c r="K27" i="1"/>
  <c r="L27" i="1"/>
  <c r="M27" i="1"/>
  <c r="J12" i="1"/>
  <c r="L12" i="1"/>
  <c r="M12" i="1"/>
  <c r="P11" i="1"/>
  <c r="P7" i="1"/>
  <c r="P10" i="1"/>
  <c r="Q6" i="1"/>
  <c r="I15" i="1"/>
  <c r="K15" i="1"/>
  <c r="I13" i="1"/>
  <c r="K24" i="1"/>
  <c r="I24" i="1"/>
  <c r="J16" i="1"/>
  <c r="H16" i="1"/>
  <c r="K49" i="1"/>
  <c r="H44" i="1"/>
  <c r="A16" i="1"/>
  <c r="A17" i="1"/>
  <c r="A18" i="1"/>
  <c r="H12" i="1"/>
  <c r="K12" i="1"/>
  <c r="R6" i="1"/>
  <c r="Q7" i="1"/>
  <c r="I16" i="1"/>
  <c r="K16" i="1"/>
  <c r="L16" i="1"/>
  <c r="M16" i="1"/>
  <c r="L44" i="1"/>
  <c r="M44" i="1"/>
  <c r="I44" i="1"/>
  <c r="K44" i="1"/>
  <c r="A19" i="1"/>
  <c r="A20" i="1"/>
  <c r="I12" i="1"/>
  <c r="S6" i="1"/>
  <c r="R7" i="1"/>
  <c r="H37" i="1"/>
  <c r="L37" i="1"/>
  <c r="M37" i="1"/>
  <c r="T6" i="1"/>
  <c r="S7" i="1"/>
  <c r="I37" i="1"/>
  <c r="K37" i="1"/>
  <c r="A21" i="1"/>
  <c r="T7" i="1"/>
  <c r="U6" i="1"/>
  <c r="U7" i="1"/>
  <c r="V6" i="1"/>
  <c r="W6" i="1"/>
  <c r="V7" i="1"/>
  <c r="X6" i="1"/>
  <c r="W7" i="1"/>
  <c r="W10" i="1"/>
  <c r="W11" i="1"/>
  <c r="W9" i="1"/>
  <c r="X7" i="1"/>
  <c r="Y6" i="1"/>
  <c r="Y7" i="1"/>
  <c r="Z6" i="1"/>
  <c r="AA6" i="1"/>
  <c r="Z7" i="1"/>
  <c r="AB6" i="1"/>
  <c r="AA7" i="1"/>
  <c r="AB7" i="1"/>
  <c r="AC6" i="1"/>
  <c r="AD6" i="1"/>
  <c r="AC7" i="1"/>
  <c r="AD11" i="1"/>
  <c r="AD7" i="1"/>
  <c r="AD10" i="1"/>
  <c r="AE6" i="1"/>
  <c r="AD9" i="1"/>
  <c r="AE7" i="1"/>
  <c r="AF6" i="1"/>
  <c r="AG6" i="1"/>
  <c r="AF7" i="1"/>
  <c r="AG7" i="1"/>
  <c r="AH6" i="1"/>
  <c r="AH7" i="1"/>
  <c r="AI6" i="1"/>
  <c r="AI7" i="1"/>
  <c r="AJ6" i="1"/>
  <c r="AK6" i="1"/>
  <c r="AJ7" i="1"/>
  <c r="AK7" i="1"/>
  <c r="AK10" i="1"/>
  <c r="AL6" i="1"/>
  <c r="AK11" i="1"/>
  <c r="AK9" i="1"/>
  <c r="AL7" i="1"/>
  <c r="AM6" i="1"/>
  <c r="AN6" i="1"/>
  <c r="AM7" i="1"/>
  <c r="AO6" i="1"/>
  <c r="AN7" i="1"/>
  <c r="AP6" i="1"/>
  <c r="AO7" i="1"/>
  <c r="AP7" i="1"/>
  <c r="AQ6" i="1"/>
  <c r="AQ7" i="1"/>
  <c r="AR6" i="1"/>
  <c r="AR11" i="1"/>
  <c r="AS6" i="1"/>
  <c r="AR7" i="1"/>
  <c r="AR10" i="1"/>
  <c r="AR9" i="1"/>
  <c r="AS7" i="1"/>
  <c r="AT6" i="1"/>
  <c r="AU6" i="1"/>
  <c r="AT7" i="1"/>
  <c r="AV6" i="1"/>
  <c r="AU7" i="1"/>
  <c r="AV7" i="1"/>
  <c r="AW6" i="1"/>
  <c r="AX6" i="1"/>
  <c r="AW7" i="1"/>
  <c r="AY6" i="1"/>
  <c r="AX7" i="1"/>
  <c r="AZ6" i="1"/>
  <c r="AY11" i="1"/>
  <c r="AY7" i="1"/>
  <c r="AY10" i="1"/>
  <c r="AY9" i="1"/>
  <c r="AZ7" i="1"/>
  <c r="BA6" i="1"/>
  <c r="BA7" i="1"/>
  <c r="BB6" i="1"/>
  <c r="BC6" i="1"/>
  <c r="BB7" i="1"/>
  <c r="BC7" i="1"/>
  <c r="BD6" i="1"/>
  <c r="BD7" i="1"/>
  <c r="BE6" i="1"/>
  <c r="BE7" i="1"/>
  <c r="BF6" i="1"/>
  <c r="BF11" i="1"/>
  <c r="BF7" i="1"/>
  <c r="BF10" i="1"/>
  <c r="BG6" i="1"/>
  <c r="BF9" i="1"/>
  <c r="BG7" i="1"/>
  <c r="BH6" i="1"/>
  <c r="BH7" i="1"/>
  <c r="BI6" i="1"/>
  <c r="BI7" i="1"/>
  <c r="BJ6" i="1"/>
  <c r="BK6" i="1"/>
  <c r="BJ7" i="1"/>
  <c r="BK7" i="1"/>
  <c r="BL6" i="1"/>
  <c r="BM6" i="1"/>
  <c r="BL7" i="1"/>
  <c r="BM7" i="1"/>
  <c r="BM10" i="1"/>
  <c r="BN6" i="1"/>
  <c r="BM11" i="1"/>
  <c r="BM9" i="1"/>
  <c r="BN7" i="1"/>
  <c r="BO6" i="1"/>
  <c r="BO7" i="1"/>
  <c r="BP6" i="1"/>
  <c r="BP7" i="1"/>
  <c r="BQ6" i="1"/>
  <c r="BR6" i="1"/>
  <c r="BQ7" i="1"/>
  <c r="BR7" i="1"/>
  <c r="BS6" i="1"/>
  <c r="BT6" i="1"/>
  <c r="BS7" i="1"/>
  <c r="BT11" i="1"/>
  <c r="BT9" i="1"/>
  <c r="BT7" i="1"/>
  <c r="BT10" i="1"/>
  <c r="BU6" i="1"/>
  <c r="BV6" i="1"/>
  <c r="BU7" i="1"/>
  <c r="BW6" i="1"/>
  <c r="BV7" i="1"/>
  <c r="BW7" i="1"/>
  <c r="BX6" i="1"/>
  <c r="BX7" i="1"/>
  <c r="BY6" i="1"/>
  <c r="BZ6" i="1"/>
  <c r="BY7" i="1"/>
  <c r="CA6" i="1"/>
  <c r="BZ7" i="1"/>
  <c r="CA7" i="1"/>
  <c r="CA10" i="1"/>
  <c r="CA11" i="1"/>
  <c r="CB6" i="1"/>
  <c r="CA9" i="1"/>
  <c r="CB7" i="1"/>
  <c r="CC6" i="1"/>
  <c r="CC7" i="1"/>
  <c r="CD6" i="1"/>
  <c r="CE6" i="1"/>
  <c r="CD7" i="1"/>
  <c r="CF6" i="1"/>
  <c r="CE7" i="1"/>
  <c r="CF7" i="1"/>
  <c r="CG6" i="1"/>
  <c r="CH6" i="1"/>
  <c r="CG7" i="1"/>
  <c r="CH7" i="1"/>
  <c r="CH10" i="1"/>
  <c r="CH11" i="1"/>
  <c r="CH9" i="1"/>
  <c r="CI6" i="1"/>
  <c r="CJ6" i="1"/>
  <c r="CI7" i="1"/>
  <c r="CJ7" i="1"/>
  <c r="CK6" i="1"/>
  <c r="CL6" i="1"/>
  <c r="CK7" i="1"/>
  <c r="CL7" i="1"/>
  <c r="CM6" i="1"/>
  <c r="CM7" i="1"/>
  <c r="CN6" i="1"/>
  <c r="CN7" i="1"/>
  <c r="CO6" i="1"/>
  <c r="CO7" i="1"/>
  <c r="CO10" i="1"/>
  <c r="CO9" i="1"/>
  <c r="CP6" i="1"/>
  <c r="CO11" i="1"/>
  <c r="CQ6" i="1"/>
  <c r="CP7" i="1"/>
  <c r="CQ7" i="1"/>
  <c r="CR6" i="1"/>
  <c r="CS6" i="1"/>
  <c r="CR7" i="1"/>
  <c r="CS7" i="1"/>
  <c r="CT6" i="1"/>
  <c r="CU6" i="1"/>
  <c r="CT7" i="1"/>
  <c r="CU7" i="1"/>
  <c r="CV6" i="1"/>
  <c r="CV11" i="1"/>
  <c r="CW6" i="1"/>
  <c r="CV9" i="1"/>
  <c r="CV7" i="1"/>
  <c r="CV10" i="1"/>
  <c r="CX6" i="1"/>
  <c r="CW7" i="1"/>
  <c r="CY6" i="1"/>
  <c r="CX7" i="1"/>
  <c r="CY7" i="1"/>
  <c r="CZ6" i="1"/>
  <c r="CZ7" i="1"/>
  <c r="DA6" i="1"/>
  <c r="DB6" i="1"/>
  <c r="DA7" i="1"/>
  <c r="DC6" i="1"/>
  <c r="DB7" i="1"/>
  <c r="DC7" i="1"/>
  <c r="DC10" i="1"/>
  <c r="DC11" i="1"/>
  <c r="DD6" i="1"/>
  <c r="DC9" i="1"/>
  <c r="DD7" i="1"/>
  <c r="DE6" i="1"/>
  <c r="DF6" i="1"/>
  <c r="DE7" i="1"/>
  <c r="DG6" i="1"/>
  <c r="DF7" i="1"/>
  <c r="DG7" i="1"/>
  <c r="DH6" i="1"/>
  <c r="DH7" i="1"/>
  <c r="DI6" i="1"/>
  <c r="DI7" i="1"/>
  <c r="DJ6" i="1"/>
  <c r="DJ9" i="1"/>
  <c r="DK6" i="1"/>
  <c r="DJ11" i="1"/>
  <c r="DJ7" i="1"/>
  <c r="DJ10" i="1"/>
  <c r="DK7" i="1"/>
  <c r="DL6" i="1"/>
  <c r="DM6" i="1"/>
  <c r="DL7" i="1"/>
  <c r="DN6" i="1"/>
  <c r="DM7" i="1"/>
  <c r="DO6" i="1"/>
  <c r="DN7" i="1"/>
  <c r="DP6" i="1"/>
  <c r="DO7" i="1"/>
  <c r="DP7" i="1"/>
  <c r="DQ6" i="1"/>
  <c r="DQ7" i="1"/>
  <c r="DQ10" i="1"/>
  <c r="DR6" i="1"/>
  <c r="DQ9" i="1"/>
  <c r="DQ11" i="1"/>
  <c r="DS6" i="1"/>
  <c r="DR7" i="1"/>
  <c r="DT6" i="1"/>
  <c r="DS7" i="1"/>
  <c r="DT7" i="1"/>
  <c r="DU6" i="1"/>
  <c r="DU7" i="1"/>
  <c r="DV6" i="1"/>
  <c r="DW6" i="1"/>
  <c r="DV7" i="1"/>
  <c r="DX6" i="1"/>
  <c r="DW7" i="1"/>
  <c r="DX7" i="1"/>
  <c r="DX10" i="1"/>
  <c r="DX9" i="1"/>
  <c r="DY6" i="1"/>
  <c r="DX11" i="1"/>
  <c r="DY7" i="1"/>
  <c r="DZ6" i="1"/>
  <c r="DZ7" i="1"/>
  <c r="EA6" i="1"/>
  <c r="EA7" i="1"/>
  <c r="EB6" i="1"/>
  <c r="EC6" i="1"/>
  <c r="EB7" i="1"/>
  <c r="EC7" i="1"/>
  <c r="ED6" i="1"/>
  <c r="ED7" i="1"/>
  <c r="EE6" i="1"/>
  <c r="EE9" i="1"/>
  <c r="EE7" i="1"/>
  <c r="EE10" i="1"/>
  <c r="EF6" i="1"/>
  <c r="EE11" i="1"/>
  <c r="EG6" i="1"/>
  <c r="EF7" i="1"/>
  <c r="EH6" i="1"/>
  <c r="EG7" i="1"/>
  <c r="EI6" i="1"/>
  <c r="EH7" i="1"/>
  <c r="EI7" i="1"/>
  <c r="EJ6" i="1"/>
  <c r="EK6" i="1"/>
  <c r="EJ7" i="1"/>
  <c r="EK7" i="1"/>
  <c r="EL6" i="1"/>
  <c r="EL11" i="1"/>
  <c r="EM6" i="1"/>
  <c r="EL7" i="1"/>
  <c r="EL10" i="1"/>
  <c r="EL9" i="1"/>
  <c r="EM7" i="1"/>
  <c r="EN6" i="1"/>
  <c r="EO6" i="1"/>
  <c r="EN7" i="1"/>
  <c r="EO7" i="1"/>
  <c r="EP6" i="1"/>
  <c r="EP7" i="1"/>
  <c r="EQ6" i="1"/>
  <c r="ER6" i="1"/>
  <c r="EQ7" i="1"/>
  <c r="ES6" i="1"/>
  <c r="ER7" i="1"/>
  <c r="ET6" i="1"/>
  <c r="ES9" i="1"/>
  <c r="ES7" i="1"/>
  <c r="ES10" i="1"/>
  <c r="ES11" i="1"/>
  <c r="EU6" i="1"/>
  <c r="ET7" i="1"/>
  <c r="EV6" i="1"/>
  <c r="EU7" i="1"/>
  <c r="EV7" i="1"/>
  <c r="EW6" i="1"/>
  <c r="EW7" i="1"/>
  <c r="EX6" i="1"/>
  <c r="EY6" i="1"/>
  <c r="EX7" i="1"/>
  <c r="EY7" i="1"/>
  <c r="EZ6" i="1"/>
  <c r="EZ7" i="1"/>
  <c r="EZ10" i="1"/>
  <c r="FA6" i="1"/>
  <c r="EZ11" i="1"/>
  <c r="EZ9" i="1"/>
  <c r="FB6" i="1"/>
  <c r="FA7" i="1"/>
  <c r="FC6" i="1"/>
  <c r="FB7" i="1"/>
  <c r="FD6" i="1"/>
  <c r="FC7" i="1"/>
  <c r="FD7" i="1"/>
  <c r="FE6" i="1"/>
  <c r="FF6" i="1"/>
  <c r="FE7" i="1"/>
  <c r="FG6" i="1"/>
  <c r="FF7" i="1"/>
  <c r="FG9" i="1"/>
  <c r="FG7" i="1"/>
  <c r="FG10" i="1"/>
  <c r="FH6" i="1"/>
  <c r="FG11" i="1"/>
  <c r="FH7" i="1"/>
  <c r="FI6" i="1"/>
  <c r="FJ6" i="1"/>
  <c r="FI7" i="1"/>
  <c r="FK6" i="1"/>
  <c r="FJ7" i="1"/>
  <c r="FL6" i="1"/>
  <c r="FK7" i="1"/>
  <c r="FM6" i="1"/>
  <c r="FL7" i="1"/>
  <c r="FN6" i="1"/>
  <c r="FM7" i="1"/>
  <c r="FO6" i="1"/>
  <c r="FN11" i="1"/>
  <c r="FN7" i="1"/>
  <c r="FN10" i="1"/>
  <c r="FN9" i="1"/>
  <c r="FP6" i="1"/>
  <c r="FO7" i="1"/>
  <c r="FQ6" i="1"/>
  <c r="FP7" i="1"/>
  <c r="FQ7" i="1"/>
  <c r="FR6" i="1"/>
  <c r="FR7" i="1"/>
  <c r="FS6" i="1"/>
  <c r="FT6" i="1"/>
  <c r="FS7" i="1"/>
  <c r="FT7" i="1"/>
  <c r="FU6" i="1"/>
  <c r="FV6" i="1"/>
  <c r="FU7" i="1"/>
  <c r="FU10" i="1"/>
  <c r="FU9" i="1"/>
  <c r="FU11" i="1"/>
  <c r="FW6" i="1"/>
  <c r="FV7" i="1"/>
  <c r="FX6" i="1"/>
  <c r="FW7" i="1"/>
  <c r="FX7" i="1"/>
  <c r="FY6" i="1"/>
  <c r="FY7" i="1"/>
  <c r="FZ6" i="1"/>
  <c r="GA6" i="1"/>
  <c r="FZ7" i="1"/>
  <c r="GA7" i="1"/>
  <c r="GB6" i="1"/>
  <c r="GB7" i="1"/>
  <c r="GB10" i="1"/>
  <c r="GC6" i="1"/>
  <c r="GB11" i="1"/>
  <c r="GB9" i="1"/>
  <c r="GD6" i="1"/>
  <c r="GC7" i="1"/>
  <c r="GE6" i="1"/>
  <c r="GD7" i="1"/>
  <c r="GF6" i="1"/>
  <c r="GE7" i="1"/>
  <c r="GG6" i="1"/>
  <c r="GF7" i="1"/>
  <c r="GG7" i="1"/>
  <c r="GH6" i="1"/>
  <c r="GI6" i="1"/>
  <c r="GH7" i="1"/>
  <c r="GI7" i="1"/>
  <c r="GI10" i="1"/>
  <c r="GJ6" i="1"/>
  <c r="GI9" i="1"/>
  <c r="GI11" i="1"/>
  <c r="GK6" i="1"/>
  <c r="GJ7" i="1"/>
  <c r="GK7" i="1"/>
  <c r="GL6" i="1"/>
  <c r="GL7" i="1"/>
  <c r="GM6" i="1"/>
  <c r="GM7" i="1"/>
  <c r="GN6" i="1"/>
  <c r="GO6" i="1"/>
  <c r="GN7" i="1"/>
  <c r="GO7" i="1"/>
  <c r="GP6" i="1"/>
  <c r="GP7" i="1"/>
  <c r="GP10" i="1"/>
  <c r="GQ6" i="1"/>
  <c r="GP9" i="1"/>
  <c r="GP11" i="1"/>
  <c r="GR6" i="1"/>
  <c r="GQ7" i="1"/>
  <c r="GR7" i="1"/>
  <c r="GS6" i="1"/>
  <c r="GT6" i="1"/>
  <c r="GS7" i="1"/>
  <c r="GU6" i="1"/>
  <c r="GT7" i="1"/>
  <c r="GU7" i="1"/>
  <c r="GV6" i="1"/>
  <c r="GV7" i="1"/>
  <c r="GW6" i="1"/>
  <c r="GW7" i="1"/>
  <c r="GW10" i="1"/>
  <c r="GW9" i="1"/>
  <c r="GX6" i="1"/>
  <c r="GW11" i="1"/>
  <c r="GY6" i="1"/>
  <c r="GX7" i="1"/>
  <c r="GZ6" i="1"/>
  <c r="GY7" i="1"/>
  <c r="GZ7" i="1"/>
  <c r="HA6" i="1"/>
  <c r="HB6" i="1"/>
  <c r="HA7" i="1"/>
  <c r="HB7" i="1"/>
  <c r="HC6" i="1"/>
  <c r="HD6" i="1"/>
  <c r="HC7" i="1"/>
  <c r="HD11" i="1"/>
  <c r="HD7" i="1"/>
  <c r="HD10" i="1"/>
  <c r="HE6" i="1"/>
  <c r="HD9" i="1"/>
  <c r="HF6" i="1"/>
  <c r="HE7" i="1"/>
  <c r="HG6" i="1"/>
  <c r="HF7" i="1"/>
  <c r="HH6" i="1"/>
  <c r="HG7" i="1"/>
  <c r="HH7" i="1"/>
  <c r="HI6" i="1"/>
  <c r="HJ6" i="1"/>
  <c r="HI7" i="1"/>
  <c r="HK6" i="1"/>
  <c r="HJ7" i="1"/>
  <c r="HK9" i="1"/>
  <c r="HL6" i="1"/>
  <c r="HK7" i="1"/>
  <c r="HK10" i="1"/>
  <c r="HK11" i="1"/>
  <c r="HM6" i="1"/>
  <c r="HL7" i="1"/>
  <c r="HM7" i="1"/>
  <c r="HN6" i="1"/>
  <c r="HN7" i="1"/>
  <c r="HO6" i="1"/>
  <c r="HP6" i="1"/>
  <c r="HO7" i="1"/>
  <c r="HP7" i="1"/>
  <c r="HQ6" i="1"/>
  <c r="HR6" i="1"/>
  <c r="HQ7" i="1"/>
  <c r="HR7" i="1"/>
  <c r="HR10" i="1"/>
  <c r="HR11" i="1"/>
  <c r="HS6" i="1"/>
  <c r="HR9" i="1"/>
  <c r="HS7" i="1"/>
  <c r="HT6" i="1"/>
  <c r="HU6" i="1"/>
  <c r="HT7" i="1"/>
  <c r="HU7" i="1"/>
  <c r="HV6" i="1"/>
  <c r="HV7" i="1"/>
  <c r="HW6" i="1"/>
  <c r="HX6" i="1"/>
  <c r="HW7" i="1"/>
  <c r="HX7" i="1"/>
  <c r="HY6" i="1"/>
  <c r="HY7" i="1"/>
  <c r="HY10" i="1"/>
  <c r="HY9" i="1"/>
  <c r="HZ6" i="1"/>
  <c r="HY11" i="1"/>
  <c r="IA6" i="1"/>
  <c r="HZ7" i="1"/>
  <c r="IA7" i="1"/>
  <c r="IB6" i="1"/>
  <c r="IC6" i="1"/>
  <c r="IB7" i="1"/>
  <c r="ID6" i="1"/>
  <c r="IC7" i="1"/>
  <c r="ID7" i="1"/>
  <c r="IE6" i="1"/>
  <c r="IE7" i="1"/>
  <c r="IF6" i="1"/>
  <c r="IG6" i="1"/>
  <c r="IF11" i="1"/>
  <c r="IF7" i="1"/>
  <c r="IF10" i="1"/>
  <c r="IF9" i="1"/>
  <c r="IH6" i="1"/>
  <c r="IG7" i="1"/>
  <c r="IH7" i="1"/>
  <c r="II6" i="1"/>
  <c r="II7" i="1"/>
  <c r="IJ6" i="1"/>
  <c r="IK6" i="1"/>
  <c r="IJ7" i="1"/>
  <c r="IL6" i="1"/>
  <c r="IK7" i="1"/>
  <c r="IL7" i="1"/>
  <c r="IM6" i="1"/>
  <c r="IM11" i="1"/>
  <c r="IM9" i="1"/>
  <c r="IN6" i="1"/>
  <c r="IM7" i="1"/>
  <c r="IM10" i="1"/>
  <c r="IO6" i="1"/>
  <c r="IN7" i="1"/>
  <c r="IO7" i="1"/>
  <c r="IP6" i="1"/>
  <c r="IQ6" i="1"/>
  <c r="IP7" i="1"/>
  <c r="IQ7" i="1"/>
  <c r="IR6" i="1"/>
  <c r="IS6" i="1"/>
  <c r="IS7" i="1"/>
  <c r="IR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<sst xmlns="http://schemas.openxmlformats.org/spreadsheetml/2006/main" count="98" uniqueCount="60">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</sst>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auto="1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auto="1"/>
      </bottom>
      <diagonal/>
    </border>
    <border>
      <left/>
      <right style="thin">
        <color indexed="55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41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2"/>
  <sheetViews>
    <sheetView tabSelected="1" workbookViewId="0">
      <pane xSplit="5" ySplit="11" topLeftCell="G34" activePane="bottomRight" state="frozen"/>
      <selection pane="topRight" activeCell="F1" sqref="F1"/>
      <selection pane="bottomLeft" activeCell="A10" sqref="A10"/>
      <selection pane="bottomRight" activeCell="J27" sqref="J27"/>
    </sheetView>
  </sheetViews>
  <sheetFormatPr defaultColWidth="10.85546875" defaultRowHeight="14.25" outlineLevelRow="1" outlineLevelCol="1"/>
  <cols>
    <col min="1" max="1" width="6.42578125" style="12" customWidth="1"/>
    <col min="2" max="2" width="5.140625" style="12" customWidth="1"/>
    <col min="3" max="3" width="29.140625" style="12" customWidth="1" collapsed="1"/>
    <col min="4" max="5" width="7.85546875" style="12" hidden="1" customWidth="1" outlineLevel="1"/>
    <col min="6" max="6" width="11.140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85546875" style="12" customWidth="1" collapsed="1"/>
    <col min="11" max="11" width="3.85546875" style="12" hidden="1" customWidth="1" outlineLevel="1"/>
    <col min="12" max="13" width="5.140625" style="12" hidden="1" customWidth="1" outlineLevel="1"/>
    <col min="14" max="14" width="7.42578125" style="12" customWidth="1"/>
    <col min="15" max="15" width="4.140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85546875" style="12"/>
  </cols>
  <sheetData>
    <row r="1" spans="1:256" ht="15.75" customHeight="1">
      <c r="A1" s="93" t="s">
        <v>51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42475</v>
      </c>
      <c r="G6" s="97"/>
      <c r="H6" s="5" t="str">
        <f ca="1">TEXT(F6,"dddd")</f>
        <v>Friday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59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56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57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2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22</v>
      </c>
      <c r="M16" s="76">
        <f t="shared" ref="M16:M17" ca="1" si="21">J16-L16</f>
        <v>1</v>
      </c>
      <c r="N16" s="78">
        <f>SUMPRODUCT(J17:J24,N17:N24)/SUM(J17:J24)</f>
        <v>0.98095238095238102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58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55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55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4</v>
      </c>
      <c r="M24" s="63">
        <f t="shared" si="32"/>
        <v>1</v>
      </c>
      <c r="N24" s="78">
        <f>SUMPRODUCT(J25:J26,N25:N26)/SUM(J25:J26)</f>
        <v>0.91999999999999993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53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1</v>
      </c>
      <c r="M25" s="63">
        <f t="shared" ref="M25:M26" si="37">J25-L25</f>
        <v>1</v>
      </c>
      <c r="N25" s="65">
        <v>0.8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54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42475</v>
      </c>
      <c r="I27" s="74" t="str">
        <f ca="1">IF(AND($F$6&lt;=H27,$F$6&gt;=G27),"V","")</f>
        <v>V</v>
      </c>
      <c r="J27" s="75">
        <f>MAX(H28:H32)-G27+1</f>
        <v>61</v>
      </c>
      <c r="K27" s="76">
        <f t="shared" si="25"/>
        <v>45</v>
      </c>
      <c r="L27" s="77">
        <f t="shared" si="26"/>
        <v>58</v>
      </c>
      <c r="M27" s="76">
        <f t="shared" si="27"/>
        <v>3</v>
      </c>
      <c r="N27" s="78">
        <f>SUMPRODUCT(J28:J32,N28:N32)/SUM(J28:J32)</f>
        <v>0.95416666666666672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42429</v>
      </c>
      <c r="I28" s="61" t="str">
        <f t="shared" ref="I28:I33" ca="1" si="38">IF(AND($F$6&lt;=H28,$F$6&gt;=G28),"V","")</f>
        <v/>
      </c>
      <c r="J28" s="62">
        <v>15</v>
      </c>
      <c r="K28" s="63">
        <f t="shared" ref="K28:K33" si="39">NETWORKDAYS(G28,H28)</f>
        <v>11</v>
      </c>
      <c r="L28" s="64">
        <f t="shared" ref="L28:L33" si="40">ROUNDDOWN(N28*J28,0)</f>
        <v>15</v>
      </c>
      <c r="M28" s="63">
        <f t="shared" ref="M28:M33" si="41">J28-L28</f>
        <v>0</v>
      </c>
      <c r="N28" s="65">
        <v>1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42444</v>
      </c>
      <c r="I29" s="61" t="str">
        <f t="shared" ca="1" si="38"/>
        <v/>
      </c>
      <c r="J29" s="62">
        <v>30</v>
      </c>
      <c r="K29" s="63">
        <f t="shared" si="39"/>
        <v>22</v>
      </c>
      <c r="L29" s="64">
        <f t="shared" si="40"/>
        <v>30</v>
      </c>
      <c r="M29" s="63">
        <f t="shared" si="41"/>
        <v>0</v>
      </c>
      <c r="N29" s="65">
        <v>1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42472</v>
      </c>
      <c r="I30" s="61" t="str">
        <f t="shared" ca="1" si="38"/>
        <v/>
      </c>
      <c r="J30" s="62">
        <v>55</v>
      </c>
      <c r="K30" s="63">
        <f t="shared" si="39"/>
        <v>39</v>
      </c>
      <c r="L30" s="64">
        <f t="shared" si="40"/>
        <v>49</v>
      </c>
      <c r="M30" s="63">
        <f t="shared" si="41"/>
        <v>6</v>
      </c>
      <c r="N30" s="65">
        <v>0.9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42461</v>
      </c>
      <c r="H31" s="60">
        <f t="shared" si="42"/>
        <v>42475</v>
      </c>
      <c r="I31" s="61" t="str">
        <f t="shared" ca="1" si="38"/>
        <v>V</v>
      </c>
      <c r="J31" s="62">
        <v>15</v>
      </c>
      <c r="K31" s="63">
        <f t="shared" si="39"/>
        <v>11</v>
      </c>
      <c r="L31" s="64">
        <f t="shared" si="40"/>
        <v>15</v>
      </c>
      <c r="M31" s="63">
        <f t="shared" si="41"/>
        <v>0</v>
      </c>
      <c r="N31" s="65">
        <v>1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52</v>
      </c>
      <c r="D32" s="57"/>
      <c r="E32" s="57"/>
      <c r="F32" s="58"/>
      <c r="G32" s="59">
        <v>42470</v>
      </c>
      <c r="H32" s="60">
        <f t="shared" si="42"/>
        <v>42474</v>
      </c>
      <c r="I32" s="61" t="str">
        <f t="shared" ca="1" si="38"/>
        <v/>
      </c>
      <c r="J32" s="62">
        <v>5</v>
      </c>
      <c r="K32" s="63">
        <f t="shared" si="39"/>
        <v>4</v>
      </c>
      <c r="L32" s="64">
        <f t="shared" si="40"/>
        <v>5</v>
      </c>
      <c r="M32" s="63">
        <f t="shared" si="41"/>
        <v>0</v>
      </c>
      <c r="N32" s="65">
        <v>1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55</v>
      </c>
      <c r="D33" s="57"/>
      <c r="E33" s="57"/>
      <c r="F33" s="58"/>
      <c r="G33" s="59">
        <v>42472</v>
      </c>
      <c r="H33" s="60">
        <f t="shared" si="42"/>
        <v>42475</v>
      </c>
      <c r="I33" s="61" t="str">
        <f t="shared" ca="1" si="38"/>
        <v>V</v>
      </c>
      <c r="J33" s="62">
        <v>4</v>
      </c>
      <c r="K33" s="63">
        <f t="shared" si="39"/>
        <v>4</v>
      </c>
      <c r="L33" s="64">
        <f t="shared" si="40"/>
        <v>3</v>
      </c>
      <c r="M33" s="63">
        <f t="shared" si="41"/>
        <v>1</v>
      </c>
      <c r="N33" s="65">
        <v>0.8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42478</v>
      </c>
      <c r="H34" s="73">
        <f t="shared" si="18"/>
        <v>42496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6" si="44">NETWORKDAYS(G34,H34)</f>
        <v>15</v>
      </c>
      <c r="L34" s="77">
        <f t="shared" ref="L34:L36" si="45">ROUNDDOWN(N34*J34,0)</f>
        <v>0</v>
      </c>
      <c r="M34" s="76">
        <f t="shared" ref="M34:M36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42478</v>
      </c>
      <c r="H35" s="60">
        <f t="shared" si="18"/>
        <v>42496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55</v>
      </c>
      <c r="D36" s="57"/>
      <c r="E36" s="57"/>
      <c r="F36" s="58"/>
      <c r="G36" s="59">
        <v>42478</v>
      </c>
      <c r="H36" s="60">
        <f t="shared" si="18"/>
        <v>42480</v>
      </c>
      <c r="I36" s="61" t="str">
        <f t="shared" ref="I36" ca="1" si="51">IF(AND($F$6&lt;=H36,$F$6&gt;=G36),"V","")</f>
        <v/>
      </c>
      <c r="J36" s="62">
        <v>3</v>
      </c>
      <c r="K36" s="63">
        <f t="shared" si="44"/>
        <v>3</v>
      </c>
      <c r="L36" s="64">
        <f t="shared" si="45"/>
        <v>0</v>
      </c>
      <c r="M36" s="63">
        <f t="shared" si="46"/>
        <v>3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47</v>
      </c>
      <c r="D37" s="70"/>
      <c r="E37" s="70"/>
      <c r="F37" s="71"/>
      <c r="G37" s="72">
        <v>42499</v>
      </c>
      <c r="H37" s="73">
        <f t="shared" si="18"/>
        <v>42517</v>
      </c>
      <c r="I37" s="74" t="str">
        <f ca="1">IF(AND($F$6&lt;=H37,$F$6&gt;=G37),"V","")</f>
        <v/>
      </c>
      <c r="J37" s="75">
        <f>MAX(H38:H43)-G37+1</f>
        <v>19</v>
      </c>
      <c r="K37" s="76">
        <f t="shared" ref="K37:K38" si="52">NETWORKDAYS(G37,H37)</f>
        <v>15</v>
      </c>
      <c r="L37" s="77">
        <f t="shared" ref="L37:L38" si="53">ROUNDDOWN(N37*J37,0)</f>
        <v>0</v>
      </c>
      <c r="M37" s="76">
        <f t="shared" ref="M37:M38" si="54">J37-L37</f>
        <v>19</v>
      </c>
      <c r="N37" s="78">
        <f>SUMPRODUCT(J38:J43,N38:N43)/SUM(J38:J43)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t="shared" ref="A38:A43" ca="1" si="55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32</v>
      </c>
      <c r="D38" s="57"/>
      <c r="E38" s="57"/>
      <c r="F38" s="58"/>
      <c r="G38" s="59">
        <v>42499</v>
      </c>
      <c r="H38" s="60">
        <f t="shared" si="18"/>
        <v>42500</v>
      </c>
      <c r="I38" s="61" t="str">
        <f t="shared" ref="I38" ca="1" si="56">IF(AND($F$6&lt;=H38,$F$6&gt;=G38),"V","")</f>
        <v/>
      </c>
      <c r="J38" s="62">
        <v>2</v>
      </c>
      <c r="K38" s="63">
        <f t="shared" si="52"/>
        <v>2</v>
      </c>
      <c r="L38" s="64">
        <f t="shared" si="53"/>
        <v>0</v>
      </c>
      <c r="M38" s="63">
        <f t="shared" si="54"/>
        <v>2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3.5" customHeight="1" outlineLevel="1">
      <c r="A39" s="54" t="str">
        <f t="shared" ca="1" si="55"/>
        <v>5.2</v>
      </c>
      <c r="B39" s="55" t="s">
        <v>17</v>
      </c>
      <c r="C39" s="81" t="s">
        <v>33</v>
      </c>
      <c r="D39" s="57"/>
      <c r="E39" s="57"/>
      <c r="F39" s="58"/>
      <c r="G39" s="59">
        <v>42501</v>
      </c>
      <c r="H39" s="60">
        <f t="shared" si="18"/>
        <v>42503</v>
      </c>
      <c r="I39" s="61" t="str">
        <f t="shared" ref="I39:I43" ca="1" si="57">IF(AND($F$6&lt;=H39,$F$6&gt;=G39),"V","")</f>
        <v/>
      </c>
      <c r="J39" s="62">
        <v>3</v>
      </c>
      <c r="K39" s="63">
        <f t="shared" ref="K39:K52" si="58">NETWORKDAYS(G39,H39)</f>
        <v>3</v>
      </c>
      <c r="L39" s="64">
        <f t="shared" ref="L39:L52" si="59">ROUNDDOWN(N39*J39,0)</f>
        <v>0</v>
      </c>
      <c r="M39" s="63">
        <f t="shared" ref="M39:M52" si="60">J39-L39</f>
        <v>3</v>
      </c>
      <c r="N39" s="65">
        <v>0</v>
      </c>
      <c r="O39" s="66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</row>
    <row r="40" spans="1:253" s="23" customFormat="1" ht="13.5" customHeight="1" outlineLevel="1">
      <c r="A40" s="54" t="str">
        <f t="shared" ca="1" si="55"/>
        <v>5.3</v>
      </c>
      <c r="B40" s="55" t="s">
        <v>21</v>
      </c>
      <c r="C40" s="81" t="s">
        <v>55</v>
      </c>
      <c r="D40" s="57"/>
      <c r="E40" s="57"/>
      <c r="F40" s="58"/>
      <c r="G40" s="59">
        <v>42506</v>
      </c>
      <c r="H40" s="60">
        <f t="shared" ref="H40" si="61">G40+J40-1</f>
        <v>42506</v>
      </c>
      <c r="I40" s="61" t="str">
        <f t="shared" ref="I40" ca="1" si="62">IF(AND($F$6&lt;=H40,$F$6&gt;=G40),"V","")</f>
        <v/>
      </c>
      <c r="J40" s="62">
        <v>1</v>
      </c>
      <c r="K40" s="63">
        <f t="shared" ref="K40" si="63">NETWORKDAYS(G40,H40)</f>
        <v>1</v>
      </c>
      <c r="L40" s="64">
        <f t="shared" ref="L40" si="64">ROUNDDOWN(N40*J40,0)</f>
        <v>0</v>
      </c>
      <c r="M40" s="63">
        <f t="shared" ref="M40" si="65">J40-L40</f>
        <v>1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5"/>
        <v>5.4</v>
      </c>
      <c r="B41" s="55" t="s">
        <v>17</v>
      </c>
      <c r="C41" s="81" t="s">
        <v>34</v>
      </c>
      <c r="D41" s="57"/>
      <c r="E41" s="57"/>
      <c r="F41" s="58"/>
      <c r="G41" s="59">
        <v>42506</v>
      </c>
      <c r="H41" s="60">
        <f t="shared" si="18"/>
        <v>42510</v>
      </c>
      <c r="I41" s="61" t="str">
        <f t="shared" ref="I41:I42" ca="1" si="66">IF(AND($F$6&lt;=H41,$F$6&gt;=G41),"V","")</f>
        <v/>
      </c>
      <c r="J41" s="62">
        <v>5</v>
      </c>
      <c r="K41" s="63">
        <f t="shared" ref="K41:K42" si="67">NETWORKDAYS(G41,H41)</f>
        <v>5</v>
      </c>
      <c r="L41" s="64">
        <f t="shared" ref="L41:L42" si="68">ROUNDDOWN(N41*J41,0)</f>
        <v>0</v>
      </c>
      <c r="M41" s="63">
        <f t="shared" ref="M41:M42" si="69">J41-L41</f>
        <v>5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5"/>
        <v>5.5</v>
      </c>
      <c r="B42" s="55" t="s">
        <v>17</v>
      </c>
      <c r="C42" s="81" t="s">
        <v>35</v>
      </c>
      <c r="D42" s="57"/>
      <c r="E42" s="57"/>
      <c r="F42" s="58"/>
      <c r="G42" s="59">
        <v>42513</v>
      </c>
      <c r="H42" s="60">
        <f t="shared" si="18"/>
        <v>42517</v>
      </c>
      <c r="I42" s="61" t="str">
        <f t="shared" ca="1" si="66"/>
        <v/>
      </c>
      <c r="J42" s="62">
        <v>5</v>
      </c>
      <c r="K42" s="63">
        <f t="shared" si="67"/>
        <v>5</v>
      </c>
      <c r="L42" s="64">
        <f t="shared" si="68"/>
        <v>0</v>
      </c>
      <c r="M42" s="63">
        <f t="shared" si="69"/>
        <v>5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5"/>
        <v>5.6</v>
      </c>
      <c r="B43" s="55" t="s">
        <v>21</v>
      </c>
      <c r="C43" s="81" t="s">
        <v>55</v>
      </c>
      <c r="D43" s="57"/>
      <c r="E43" s="57"/>
      <c r="F43" s="58"/>
      <c r="G43" s="59">
        <v>42517</v>
      </c>
      <c r="H43" s="60">
        <f t="shared" si="18"/>
        <v>42517</v>
      </c>
      <c r="I43" s="61" t="str">
        <f t="shared" ca="1" si="57"/>
        <v/>
      </c>
      <c r="J43" s="62">
        <v>1</v>
      </c>
      <c r="K43" s="63">
        <f t="shared" si="58"/>
        <v>1</v>
      </c>
      <c r="L43" s="64">
        <f t="shared" si="59"/>
        <v>0</v>
      </c>
      <c r="M43" s="63">
        <f t="shared" si="60"/>
        <v>1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2">
      <c r="A44" s="67">
        <f ca="1">IF(ISERROR(VALUE(SUBSTITUTE(OFFSET(A44,-1,0,1,1),".",""))),1,IF(ISERROR(FIND("`",SUBSTITUTE(OFFSET(A44,-1,0,1,1),".","`",1))),VALUE(OFFSET(A44,-1,0,1,1))+1,VALUE(LEFT(OFFSET(A44,-1,0,1,1),FIND("`",SUBSTITUTE(OFFSET(A44,-1,0,1,1),".","`",1))-1))+1))</f>
        <v>6</v>
      </c>
      <c r="B44" s="68"/>
      <c r="C44" s="69" t="s">
        <v>50</v>
      </c>
      <c r="D44" s="70"/>
      <c r="E44" s="70"/>
      <c r="F44" s="71"/>
      <c r="G44" s="72">
        <v>42520</v>
      </c>
      <c r="H44" s="73">
        <f t="shared" si="18"/>
        <v>42541</v>
      </c>
      <c r="I44" s="74" t="str">
        <f ca="1">IF(AND($F$6&lt;=H44,$F$6&gt;=G44),"V","")</f>
        <v/>
      </c>
      <c r="J44" s="75">
        <f>MAX(H45:H48)-G44+1</f>
        <v>22</v>
      </c>
      <c r="K44" s="76">
        <f t="shared" si="58"/>
        <v>16</v>
      </c>
      <c r="L44" s="77">
        <f t="shared" si="59"/>
        <v>0</v>
      </c>
      <c r="M44" s="76">
        <f t="shared" si="60"/>
        <v>22</v>
      </c>
      <c r="N44" s="78">
        <f>SUMPRODUCT(J49:J53,N49:N53)/SUM(J49:J53)</f>
        <v>0</v>
      </c>
      <c r="O44" s="79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</row>
    <row r="45" spans="1:253" s="23" customFormat="1" ht="28.5" customHeight="1" outlineLevel="1">
      <c r="A45" s="54" t="str">
        <f t="shared" ref="A45:A48" ca="1" si="70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6.1</v>
      </c>
      <c r="B45" s="55" t="s">
        <v>17</v>
      </c>
      <c r="C45" s="81" t="s">
        <v>48</v>
      </c>
      <c r="D45" s="57"/>
      <c r="E45" s="57"/>
      <c r="F45" s="58"/>
      <c r="G45" s="59">
        <v>42520</v>
      </c>
      <c r="H45" s="60">
        <f t="shared" si="18"/>
        <v>42533</v>
      </c>
      <c r="I45" s="61" t="str">
        <f t="shared" ref="I45:I46" ca="1" si="71">IF(AND($F$6&lt;=H45,$F$6&gt;=G45),"V","")</f>
        <v/>
      </c>
      <c r="J45" s="62">
        <v>14</v>
      </c>
      <c r="K45" s="63">
        <f t="shared" ref="K45:K46" si="72">NETWORKDAYS(G45,H45)</f>
        <v>10</v>
      </c>
      <c r="L45" s="64">
        <f t="shared" ref="L45:L46" si="73">ROUNDDOWN(N45*J45,0)</f>
        <v>0</v>
      </c>
      <c r="M45" s="63">
        <f t="shared" ref="M45:M46" si="74">J45-L45</f>
        <v>14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3.5" customHeight="1" outlineLevel="1">
      <c r="A46" s="54" t="str">
        <f t="shared" ca="1" si="70"/>
        <v>6.2</v>
      </c>
      <c r="B46" s="55" t="s">
        <v>21</v>
      </c>
      <c r="C46" s="81" t="s">
        <v>55</v>
      </c>
      <c r="D46" s="57"/>
      <c r="E46" s="57"/>
      <c r="F46" s="58"/>
      <c r="G46" s="59">
        <v>42520</v>
      </c>
      <c r="H46" s="60">
        <f t="shared" si="18"/>
        <v>42520</v>
      </c>
      <c r="I46" s="61" t="str">
        <f t="shared" ca="1" si="71"/>
        <v/>
      </c>
      <c r="J46" s="62">
        <v>1</v>
      </c>
      <c r="K46" s="63">
        <f t="shared" si="72"/>
        <v>1</v>
      </c>
      <c r="L46" s="64">
        <f t="shared" si="73"/>
        <v>0</v>
      </c>
      <c r="M46" s="63">
        <f t="shared" si="74"/>
        <v>1</v>
      </c>
      <c r="N46" s="65">
        <v>0</v>
      </c>
      <c r="O46" s="66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</row>
    <row r="47" spans="1:253" s="23" customFormat="1" ht="13.5" customHeight="1" outlineLevel="1">
      <c r="A47" s="54" t="str">
        <f t="shared" ca="1" si="70"/>
        <v>6.3</v>
      </c>
      <c r="B47" s="55" t="s">
        <v>21</v>
      </c>
      <c r="C47" s="81" t="s">
        <v>55</v>
      </c>
      <c r="D47" s="57"/>
      <c r="E47" s="57"/>
      <c r="F47" s="58"/>
      <c r="G47" s="59">
        <v>42541</v>
      </c>
      <c r="H47" s="60">
        <f t="shared" ref="H47" si="75">G47+J47-1</f>
        <v>42541</v>
      </c>
      <c r="I47" s="61" t="str">
        <f t="shared" ref="I47" ca="1" si="76">IF(AND($F$6&lt;=H47,$F$6&gt;=G47),"V","")</f>
        <v/>
      </c>
      <c r="J47" s="62">
        <v>1</v>
      </c>
      <c r="K47" s="63">
        <f t="shared" ref="K47" si="77">NETWORKDAYS(G47,H47)</f>
        <v>1</v>
      </c>
      <c r="L47" s="64">
        <f t="shared" ref="L47" si="78">ROUNDDOWN(N47*J47,0)</f>
        <v>0</v>
      </c>
      <c r="M47" s="63">
        <f t="shared" ref="M47" si="79">J47-L47</f>
        <v>1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0"/>
        <v>6.4</v>
      </c>
      <c r="B48" s="55" t="s">
        <v>17</v>
      </c>
      <c r="C48" s="81" t="s">
        <v>49</v>
      </c>
      <c r="D48" s="57"/>
      <c r="E48" s="57"/>
      <c r="F48" s="58"/>
      <c r="G48" s="59">
        <v>42527</v>
      </c>
      <c r="H48" s="60">
        <f t="shared" si="18"/>
        <v>42540</v>
      </c>
      <c r="I48" s="61" t="str">
        <f t="shared" ref="I48" ca="1" si="80">IF(AND($F$6&lt;=H48,$F$6&gt;=G48),"V","")</f>
        <v/>
      </c>
      <c r="J48" s="62">
        <v>14</v>
      </c>
      <c r="K48" s="63">
        <f t="shared" si="58"/>
        <v>10</v>
      </c>
      <c r="L48" s="64">
        <f t="shared" si="59"/>
        <v>0</v>
      </c>
      <c r="M48" s="63">
        <f t="shared" si="60"/>
        <v>14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2">
      <c r="A49" s="67">
        <f ca="1">IF(ISERROR(VALUE(SUBSTITUTE(OFFSET(A49,-1,0,1,1),".",""))),1,IF(ISERROR(FIND("`",SUBSTITUTE(OFFSET(A49,-1,0,1,1),".","`",1))),VALUE(OFFSET(A49,-1,0,1,1))+1,VALUE(LEFT(OFFSET(A49,-1,0,1,1),FIND("`",SUBSTITUTE(OFFSET(A49,-1,0,1,1),".","`",1))-1))+1))</f>
        <v>7</v>
      </c>
      <c r="B49" s="68"/>
      <c r="C49" s="69" t="s">
        <v>36</v>
      </c>
      <c r="D49" s="70"/>
      <c r="E49" s="70"/>
      <c r="F49" s="71"/>
      <c r="G49" s="72">
        <v>42541</v>
      </c>
      <c r="H49" s="73">
        <f t="shared" si="18"/>
        <v>42549</v>
      </c>
      <c r="I49" s="74" t="str">
        <f ca="1">IF(AND($F$6&lt;=H49,$F$6&gt;=G49),"V","")</f>
        <v/>
      </c>
      <c r="J49" s="75">
        <f>MAX(H50:H52)-G49+1</f>
        <v>9</v>
      </c>
      <c r="K49" s="76">
        <f t="shared" si="58"/>
        <v>7</v>
      </c>
      <c r="L49" s="77">
        <f t="shared" si="59"/>
        <v>0</v>
      </c>
      <c r="M49" s="76">
        <f t="shared" si="60"/>
        <v>9</v>
      </c>
      <c r="N49" s="78">
        <f>SUMPRODUCT(J50:J52,N50:N52)/SUM(J50:J52)</f>
        <v>0</v>
      </c>
      <c r="O49" s="79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1"/>
      <c r="HQ49" s="71"/>
      <c r="HR49" s="71"/>
      <c r="HS49" s="71"/>
      <c r="HT49" s="71"/>
      <c r="HU49" s="71"/>
      <c r="HV49" s="71"/>
      <c r="HW49" s="71"/>
      <c r="HX49" s="71"/>
      <c r="HY49" s="71"/>
      <c r="HZ49" s="71"/>
      <c r="IA49" s="71"/>
      <c r="IB49" s="71"/>
      <c r="IC49" s="71"/>
      <c r="ID49" s="71"/>
      <c r="IE49" s="71"/>
      <c r="IF49" s="71"/>
      <c r="IG49" s="71"/>
      <c r="IH49" s="71"/>
      <c r="II49" s="71"/>
      <c r="IJ49" s="71"/>
      <c r="IK49" s="71"/>
      <c r="IL49" s="71"/>
      <c r="IM49" s="71"/>
      <c r="IN49" s="71"/>
      <c r="IO49" s="71"/>
      <c r="IP49" s="71"/>
      <c r="IQ49" s="71"/>
      <c r="IR49" s="71"/>
      <c r="IS49" s="71"/>
    </row>
    <row r="50" spans="1:253" s="23" customFormat="1" ht="24" customHeight="1" outlineLevel="1">
      <c r="A50" s="54" t="str">
        <f ca="1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7.1</v>
      </c>
      <c r="B50" s="55" t="s">
        <v>19</v>
      </c>
      <c r="C50" s="81" t="s">
        <v>37</v>
      </c>
      <c r="D50" s="57"/>
      <c r="E50" s="57"/>
      <c r="F50" s="58"/>
      <c r="G50" s="59">
        <v>42541</v>
      </c>
      <c r="H50" s="60">
        <f t="shared" si="18"/>
        <v>42545</v>
      </c>
      <c r="I50" s="61" t="str">
        <f t="shared" ref="I50:I51" ca="1" si="81">IF(AND($F$6&lt;=H50,$F$6&gt;=G50),"V","")</f>
        <v/>
      </c>
      <c r="J50" s="62">
        <v>5</v>
      </c>
      <c r="K50" s="63">
        <f t="shared" ref="K50:K51" si="82">NETWORKDAYS(G50,H50)</f>
        <v>5</v>
      </c>
      <c r="L50" s="64">
        <f t="shared" ref="L50:L51" si="83">ROUNDDOWN(N50*J50,0)</f>
        <v>0</v>
      </c>
      <c r="M50" s="63">
        <f t="shared" ref="M50:M51" si="84">J50-L50</f>
        <v>5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 customHeight="1" outlineLevel="1">
      <c r="A51" s="54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7.2</v>
      </c>
      <c r="B51" s="55" t="s">
        <v>19</v>
      </c>
      <c r="C51" s="81" t="s">
        <v>38</v>
      </c>
      <c r="D51" s="57"/>
      <c r="E51" s="57"/>
      <c r="F51" s="58"/>
      <c r="G51" s="59">
        <v>42545</v>
      </c>
      <c r="H51" s="60">
        <f t="shared" si="18"/>
        <v>42545</v>
      </c>
      <c r="I51" s="61" t="str">
        <f t="shared" ca="1" si="81"/>
        <v/>
      </c>
      <c r="J51" s="62">
        <v>1</v>
      </c>
      <c r="K51" s="63">
        <f t="shared" si="82"/>
        <v>1</v>
      </c>
      <c r="L51" s="64">
        <f t="shared" si="83"/>
        <v>0</v>
      </c>
      <c r="M51" s="63">
        <f t="shared" si="84"/>
        <v>1</v>
      </c>
      <c r="N51" s="65">
        <v>0</v>
      </c>
      <c r="O51" s="66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</row>
    <row r="52" spans="1:253" s="23" customFormat="1" ht="24.75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7.3</v>
      </c>
      <c r="B52" s="55" t="s">
        <v>19</v>
      </c>
      <c r="C52" s="81" t="s">
        <v>39</v>
      </c>
      <c r="D52" s="57"/>
      <c r="E52" s="57"/>
      <c r="F52" s="58"/>
      <c r="G52" s="59">
        <v>42549</v>
      </c>
      <c r="H52" s="60">
        <f t="shared" si="18"/>
        <v>42549</v>
      </c>
      <c r="I52" s="61" t="str">
        <f t="shared" ref="I52" ca="1" si="85">IF(AND($F$6&lt;=H52,$F$6&gt;=G52),"V","")</f>
        <v/>
      </c>
      <c r="J52" s="62">
        <v>1</v>
      </c>
      <c r="K52" s="63">
        <f t="shared" si="58"/>
        <v>1</v>
      </c>
      <c r="L52" s="64">
        <f t="shared" si="59"/>
        <v>0</v>
      </c>
      <c r="M52" s="63">
        <f t="shared" si="60"/>
        <v>1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</sheetData>
  <sheetProtection formatCells="0" formatColumns="0" formatRows="0" insertRows="0" insertHyperlinks="0" deleteRows="0" selectLockedCells="1"/>
  <autoFilter ref="A11:N52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40" priority="1013" stopIfTrue="1" operator="equal">
      <formula>$O$3</formula>
    </cfRule>
    <cfRule type="cellIs" dxfId="139" priority="1014" stopIfTrue="1" operator="equal">
      <formula>$O$4</formula>
    </cfRule>
    <cfRule type="cellIs" dxfId="138" priority="1015" stopIfTrue="1" operator="equal">
      <formula>$O$5</formula>
    </cfRule>
  </conditionalFormatting>
  <conditionalFormatting sqref="P12 P16 P27 P34 P37 P44 P49">
    <cfRule type="expression" dxfId="137" priority="1016" stopIfTrue="1">
      <formula>(($F$5-WEEKDAY($F$5,1)+1)+7*$O$2)=$F$6</formula>
    </cfRule>
    <cfRule type="expression" dxfId="136" priority="1017" stopIfTrue="1">
      <formula>AND(((($F$5-WEEKDAY($F$5,1)+1)+7*$O$2)&gt;=$G12),((($F$5-WEEKDAY($F$5,1)+1)+7*$O$2)&lt;($G12+($J12*$N12))))</formula>
    </cfRule>
    <cfRule type="expression" dxfId="135" priority="1018" stopIfTrue="1">
      <formula>AND(((($F$5-WEEKDAY($F$5,1)+1)+7*$O$2)&gt;=$G12),((($F$5-WEEKDAY($F$5,1)+1)+7*$O$2)&lt;=$H12))</formula>
    </cfRule>
  </conditionalFormatting>
  <conditionalFormatting sqref="P13 P15 P17:P26 P28:P32 P35:P36 P50:P52 P38:P43 P45:P48">
    <cfRule type="expression" dxfId="134" priority="1022" stopIfTrue="1">
      <formula>(($F$5-WEEKDAY($F$5,1)+1)+7*$O$2)=$F$6</formula>
    </cfRule>
    <cfRule type="expression" dxfId="133" priority="1023" stopIfTrue="1">
      <formula>AND(((($F$5-WEEKDAY($F$5,1)+1)+7*$O$2)&gt;=$G13),((($F$5-WEEKDAY($F$5,1)+1)+7*$O$2)&lt;($G13+($J13*$N13))))</formula>
    </cfRule>
    <cfRule type="expression" dxfId="132" priority="1024" stopIfTrue="1">
      <formula>AND(((($F$5-WEEKDAY($F$5,1)+1)+7*$O$2)&gt;=$G13),((($F$5-WEEKDAY($F$5,1)+1)+7*$O$2)&lt;=$H13))</formula>
    </cfRule>
  </conditionalFormatting>
  <conditionalFormatting sqref="Q12:IS12 Q16:IS16 Q27:IS27 Q34:IS34 Q37:IS37 Q44:IS44 Q49:IS49">
    <cfRule type="expression" dxfId="131" priority="1004" stopIfTrue="1">
      <formula>(P$6+1)=$F$6</formula>
    </cfRule>
    <cfRule type="expression" dxfId="130" priority="1005" stopIfTrue="1">
      <formula>AND(((P$6+1)&gt;=$G12),((P$6+1)&lt;($G12+($J12*$N12))))</formula>
    </cfRule>
    <cfRule type="expression" dxfId="129" priority="1006" stopIfTrue="1">
      <formula>AND(((P$6+1)&gt;=$G12),((P$6+1)&lt;=$H12))</formula>
    </cfRule>
  </conditionalFormatting>
  <conditionalFormatting sqref="Q13:IS13 Q15:IS15 Q17:IS26 Q28:IS32 Q35:IS36 Q50:IS52 Q38:IS43 Q45:IS48">
    <cfRule type="expression" dxfId="128" priority="1010" stopIfTrue="1">
      <formula>(P$6+1)=$F$6</formula>
    </cfRule>
    <cfRule type="expression" dxfId="127" priority="1011" stopIfTrue="1">
      <formula>AND(((P$6+1)&gt;=$G13),((P$6+1)&lt;($G13+($J13*$N13))))</formula>
    </cfRule>
    <cfRule type="expression" dxfId="126" priority="1012" stopIfTrue="1">
      <formula>AND(((P$6+1)&gt;=$G13),((P$6+1)&lt;=$H13))</formula>
    </cfRule>
  </conditionalFormatting>
  <conditionalFormatting sqref="B16">
    <cfRule type="cellIs" dxfId="125" priority="661" stopIfTrue="1" operator="equal">
      <formula>$O$3</formula>
    </cfRule>
    <cfRule type="cellIs" dxfId="124" priority="662" stopIfTrue="1" operator="equal">
      <formula>$O$4</formula>
    </cfRule>
    <cfRule type="cellIs" dxfId="123" priority="663" stopIfTrue="1" operator="equal">
      <formula>$O$5</formula>
    </cfRule>
  </conditionalFormatting>
  <conditionalFormatting sqref="B17">
    <cfRule type="cellIs" dxfId="122" priority="652" stopIfTrue="1" operator="equal">
      <formula>$O$3</formula>
    </cfRule>
    <cfRule type="cellIs" dxfId="121" priority="653" stopIfTrue="1" operator="equal">
      <formula>$O$4</formula>
    </cfRule>
    <cfRule type="cellIs" dxfId="120" priority="654" stopIfTrue="1" operator="equal">
      <formula>$O$5</formula>
    </cfRule>
  </conditionalFormatting>
  <conditionalFormatting sqref="B18">
    <cfRule type="cellIs" dxfId="119" priority="643" stopIfTrue="1" operator="equal">
      <formula>$O$3</formula>
    </cfRule>
    <cfRule type="cellIs" dxfId="118" priority="644" stopIfTrue="1" operator="equal">
      <formula>$O$4</formula>
    </cfRule>
    <cfRule type="cellIs" dxfId="117" priority="645" stopIfTrue="1" operator="equal">
      <formula>$O$5</formula>
    </cfRule>
  </conditionalFormatting>
  <conditionalFormatting sqref="B19">
    <cfRule type="cellIs" dxfId="116" priority="634" stopIfTrue="1" operator="equal">
      <formula>$O$3</formula>
    </cfRule>
    <cfRule type="cellIs" dxfId="115" priority="635" stopIfTrue="1" operator="equal">
      <formula>$O$4</formula>
    </cfRule>
    <cfRule type="cellIs" dxfId="114" priority="636" stopIfTrue="1" operator="equal">
      <formula>$O$5</formula>
    </cfRule>
  </conditionalFormatting>
  <conditionalFormatting sqref="B21">
    <cfRule type="cellIs" dxfId="113" priority="514" stopIfTrue="1" operator="equal">
      <formula>$O$3</formula>
    </cfRule>
    <cfRule type="cellIs" dxfId="112" priority="515" stopIfTrue="1" operator="equal">
      <formula>$O$4</formula>
    </cfRule>
    <cfRule type="cellIs" dxfId="111" priority="516" stopIfTrue="1" operator="equal">
      <formula>$O$5</formula>
    </cfRule>
  </conditionalFormatting>
  <conditionalFormatting sqref="B20">
    <cfRule type="cellIs" dxfId="110" priority="523" stopIfTrue="1" operator="equal">
      <formula>$O$3</formula>
    </cfRule>
    <cfRule type="cellIs" dxfId="109" priority="524" stopIfTrue="1" operator="equal">
      <formula>$O$4</formula>
    </cfRule>
    <cfRule type="cellIs" dxfId="108" priority="525" stopIfTrue="1" operator="equal">
      <formula>$O$5</formula>
    </cfRule>
  </conditionalFormatting>
  <conditionalFormatting sqref="B23">
    <cfRule type="cellIs" dxfId="107" priority="469" stopIfTrue="1" operator="equal">
      <formula>$O$3</formula>
    </cfRule>
    <cfRule type="cellIs" dxfId="106" priority="470" stopIfTrue="1" operator="equal">
      <formula>$O$4</formula>
    </cfRule>
    <cfRule type="cellIs" dxfId="105" priority="471" stopIfTrue="1" operator="equal">
      <formula>$O$5</formula>
    </cfRule>
  </conditionalFormatting>
  <conditionalFormatting sqref="B27">
    <cfRule type="cellIs" dxfId="104" priority="478" stopIfTrue="1" operator="equal">
      <formula>$O$3</formula>
    </cfRule>
    <cfRule type="cellIs" dxfId="103" priority="479" stopIfTrue="1" operator="equal">
      <formula>$O$4</formula>
    </cfRule>
    <cfRule type="cellIs" dxfId="102" priority="480" stopIfTrue="1" operator="equal">
      <formula>$O$5</formula>
    </cfRule>
  </conditionalFormatting>
  <conditionalFormatting sqref="B28">
    <cfRule type="cellIs" dxfId="101" priority="451" stopIfTrue="1" operator="equal">
      <formula>$O$3</formula>
    </cfRule>
    <cfRule type="cellIs" dxfId="100" priority="452" stopIfTrue="1" operator="equal">
      <formula>$O$4</formula>
    </cfRule>
    <cfRule type="cellIs" dxfId="99" priority="453" stopIfTrue="1" operator="equal">
      <formula>$O$5</formula>
    </cfRule>
  </conditionalFormatting>
  <conditionalFormatting sqref="B34">
    <cfRule type="cellIs" dxfId="98" priority="361" stopIfTrue="1" operator="equal">
      <formula>$O$3</formula>
    </cfRule>
    <cfRule type="cellIs" dxfId="97" priority="362" stopIfTrue="1" operator="equal">
      <formula>$O$4</formula>
    </cfRule>
    <cfRule type="cellIs" dxfId="96" priority="363" stopIfTrue="1" operator="equal">
      <formula>$O$5</formula>
    </cfRule>
  </conditionalFormatting>
  <conditionalFormatting sqref="B36">
    <cfRule type="cellIs" dxfId="95" priority="343" stopIfTrue="1" operator="equal">
      <formula>$O$3</formula>
    </cfRule>
    <cfRule type="cellIs" dxfId="94" priority="344" stopIfTrue="1" operator="equal">
      <formula>$O$4</formula>
    </cfRule>
    <cfRule type="cellIs" dxfId="93" priority="345" stopIfTrue="1" operator="equal">
      <formula>$O$5</formula>
    </cfRule>
  </conditionalFormatting>
  <conditionalFormatting sqref="B35">
    <cfRule type="cellIs" dxfId="92" priority="316" stopIfTrue="1" operator="equal">
      <formula>$O$3</formula>
    </cfRule>
    <cfRule type="cellIs" dxfId="91" priority="317" stopIfTrue="1" operator="equal">
      <formula>$O$4</formula>
    </cfRule>
    <cfRule type="cellIs" dxfId="90" priority="318" stopIfTrue="1" operator="equal">
      <formula>$O$5</formula>
    </cfRule>
  </conditionalFormatting>
  <conditionalFormatting sqref="B37">
    <cfRule type="cellIs" dxfId="89" priority="298" stopIfTrue="1" operator="equal">
      <formula>$O$3</formula>
    </cfRule>
    <cfRule type="cellIs" dxfId="88" priority="299" stopIfTrue="1" operator="equal">
      <formula>$O$4</formula>
    </cfRule>
    <cfRule type="cellIs" dxfId="87" priority="300" stopIfTrue="1" operator="equal">
      <formula>$O$5</formula>
    </cfRule>
  </conditionalFormatting>
  <conditionalFormatting sqref="B38">
    <cfRule type="cellIs" dxfId="86" priority="289" stopIfTrue="1" operator="equal">
      <formula>$O$3</formula>
    </cfRule>
    <cfRule type="cellIs" dxfId="85" priority="290" stopIfTrue="1" operator="equal">
      <formula>$O$4</formula>
    </cfRule>
    <cfRule type="cellIs" dxfId="84" priority="291" stopIfTrue="1" operator="equal">
      <formula>$O$5</formula>
    </cfRule>
  </conditionalFormatting>
  <conditionalFormatting sqref="B39">
    <cfRule type="cellIs" dxfId="83" priority="280" stopIfTrue="1" operator="equal">
      <formula>$O$3</formula>
    </cfRule>
    <cfRule type="cellIs" dxfId="82" priority="281" stopIfTrue="1" operator="equal">
      <formula>$O$4</formula>
    </cfRule>
    <cfRule type="cellIs" dxfId="81" priority="282" stopIfTrue="1" operator="equal">
      <formula>$O$5</formula>
    </cfRule>
  </conditionalFormatting>
  <conditionalFormatting sqref="B43">
    <cfRule type="cellIs" dxfId="80" priority="271" stopIfTrue="1" operator="equal">
      <formula>$O$3</formula>
    </cfRule>
    <cfRule type="cellIs" dxfId="79" priority="272" stopIfTrue="1" operator="equal">
      <formula>$O$4</formula>
    </cfRule>
    <cfRule type="cellIs" dxfId="78" priority="273" stopIfTrue="1" operator="equal">
      <formula>$O$5</formula>
    </cfRule>
  </conditionalFormatting>
  <conditionalFormatting sqref="B41">
    <cfRule type="cellIs" dxfId="77" priority="253" stopIfTrue="1" operator="equal">
      <formula>$O$3</formula>
    </cfRule>
    <cfRule type="cellIs" dxfId="76" priority="254" stopIfTrue="1" operator="equal">
      <formula>$O$4</formula>
    </cfRule>
    <cfRule type="cellIs" dxfId="75" priority="255" stopIfTrue="1" operator="equal">
      <formula>$O$5</formula>
    </cfRule>
  </conditionalFormatting>
  <conditionalFormatting sqref="B42">
    <cfRule type="cellIs" dxfId="74" priority="244" stopIfTrue="1" operator="equal">
      <formula>$O$3</formula>
    </cfRule>
    <cfRule type="cellIs" dxfId="73" priority="245" stopIfTrue="1" operator="equal">
      <formula>$O$4</formula>
    </cfRule>
    <cfRule type="cellIs" dxfId="72" priority="246" stopIfTrue="1" operator="equal">
      <formula>$O$5</formula>
    </cfRule>
  </conditionalFormatting>
  <conditionalFormatting sqref="B49">
    <cfRule type="cellIs" dxfId="71" priority="235" stopIfTrue="1" operator="equal">
      <formula>$O$3</formula>
    </cfRule>
    <cfRule type="cellIs" dxfId="70" priority="236" stopIfTrue="1" operator="equal">
      <formula>$O$4</formula>
    </cfRule>
    <cfRule type="cellIs" dxfId="69" priority="237" stopIfTrue="1" operator="equal">
      <formula>$O$5</formula>
    </cfRule>
  </conditionalFormatting>
  <conditionalFormatting sqref="B52">
    <cfRule type="cellIs" dxfId="68" priority="226" stopIfTrue="1" operator="equal">
      <formula>$O$3</formula>
    </cfRule>
    <cfRule type="cellIs" dxfId="67" priority="227" stopIfTrue="1" operator="equal">
      <formula>$O$4</formula>
    </cfRule>
    <cfRule type="cellIs" dxfId="66" priority="228" stopIfTrue="1" operator="equal">
      <formula>$O$5</formula>
    </cfRule>
  </conditionalFormatting>
  <conditionalFormatting sqref="B50">
    <cfRule type="cellIs" dxfId="65" priority="217" stopIfTrue="1" operator="equal">
      <formula>$O$3</formula>
    </cfRule>
    <cfRule type="cellIs" dxfId="64" priority="218" stopIfTrue="1" operator="equal">
      <formula>$O$4</formula>
    </cfRule>
    <cfRule type="cellIs" dxfId="63" priority="219" stopIfTrue="1" operator="equal">
      <formula>$O$5</formula>
    </cfRule>
  </conditionalFormatting>
  <conditionalFormatting sqref="B51">
    <cfRule type="cellIs" dxfId="62" priority="208" stopIfTrue="1" operator="equal">
      <formula>$O$3</formula>
    </cfRule>
    <cfRule type="cellIs" dxfId="61" priority="209" stopIfTrue="1" operator="equal">
      <formula>$O$4</formula>
    </cfRule>
    <cfRule type="cellIs" dxfId="60" priority="210" stopIfTrue="1" operator="equal">
      <formula>$O$5</formula>
    </cfRule>
  </conditionalFormatting>
  <conditionalFormatting sqref="B44">
    <cfRule type="cellIs" dxfId="59" priority="199" stopIfTrue="1" operator="equal">
      <formula>$O$3</formula>
    </cfRule>
    <cfRule type="cellIs" dxfId="58" priority="200" stopIfTrue="1" operator="equal">
      <formula>$O$4</formula>
    </cfRule>
    <cfRule type="cellIs" dxfId="57" priority="201" stopIfTrue="1" operator="equal">
      <formula>$O$5</formula>
    </cfRule>
  </conditionalFormatting>
  <conditionalFormatting sqref="B48">
    <cfRule type="cellIs" dxfId="56" priority="190" stopIfTrue="1" operator="equal">
      <formula>$O$3</formula>
    </cfRule>
    <cfRule type="cellIs" dxfId="55" priority="191" stopIfTrue="1" operator="equal">
      <formula>$O$4</formula>
    </cfRule>
    <cfRule type="cellIs" dxfId="54" priority="192" stopIfTrue="1" operator="equal">
      <formula>$O$5</formula>
    </cfRule>
  </conditionalFormatting>
  <conditionalFormatting sqref="B45">
    <cfRule type="cellIs" dxfId="53" priority="163" stopIfTrue="1" operator="equal">
      <formula>$O$3</formula>
    </cfRule>
    <cfRule type="cellIs" dxfId="52" priority="164" stopIfTrue="1" operator="equal">
      <formula>$O$4</formula>
    </cfRule>
    <cfRule type="cellIs" dxfId="51" priority="165" stopIfTrue="1" operator="equal">
      <formula>$O$5</formula>
    </cfRule>
  </conditionalFormatting>
  <conditionalFormatting sqref="B46">
    <cfRule type="cellIs" dxfId="50" priority="145" stopIfTrue="1" operator="equal">
      <formula>$O$3</formula>
    </cfRule>
    <cfRule type="cellIs" dxfId="49" priority="146" stopIfTrue="1" operator="equal">
      <formula>$O$4</formula>
    </cfRule>
    <cfRule type="cellIs" dxfId="48" priority="147" stopIfTrue="1" operator="equal">
      <formula>$O$5</formula>
    </cfRule>
  </conditionalFormatting>
  <conditionalFormatting sqref="B14">
    <cfRule type="cellIs" dxfId="47" priority="139" stopIfTrue="1" operator="equal">
      <formula>$O$3</formula>
    </cfRule>
    <cfRule type="cellIs" dxfId="46" priority="140" stopIfTrue="1" operator="equal">
      <formula>$O$4</formula>
    </cfRule>
    <cfRule type="cellIs" dxfId="45" priority="141" stopIfTrue="1" operator="equal">
      <formula>$O$5</formula>
    </cfRule>
  </conditionalFormatting>
  <conditionalFormatting sqref="P14">
    <cfRule type="expression" dxfId="44" priority="142" stopIfTrue="1">
      <formula>(($F$5-WEEKDAY($F$5,1)+1)+7*$O$2)=$F$6</formula>
    </cfRule>
    <cfRule type="expression" dxfId="43" priority="143" stopIfTrue="1">
      <formula>AND(((($F$5-WEEKDAY($F$5,1)+1)+7*$O$2)&gt;=$G14),((($F$5-WEEKDAY($F$5,1)+1)+7*$O$2)&lt;($G14+($J14*$N14))))</formula>
    </cfRule>
    <cfRule type="expression" dxfId="42" priority="144" stopIfTrue="1">
      <formula>AND(((($F$5-WEEKDAY($F$5,1)+1)+7*$O$2)&gt;=$G14),((($F$5-WEEKDAY($F$5,1)+1)+7*$O$2)&lt;=$H14))</formula>
    </cfRule>
  </conditionalFormatting>
  <conditionalFormatting sqref="Q14:IS14">
    <cfRule type="expression" dxfId="41" priority="136" stopIfTrue="1">
      <formula>(P$6+1)=$F$6</formula>
    </cfRule>
    <cfRule type="expression" dxfId="40" priority="137" stopIfTrue="1">
      <formula>AND(((P$6+1)&gt;=$G14),((P$6+1)&lt;($G14+($J14*$N14))))</formula>
    </cfRule>
    <cfRule type="expression" dxfId="39" priority="138" stopIfTrue="1">
      <formula>AND(((P$6+1)&gt;=$G14),((P$6+1)&lt;=$H14))</formula>
    </cfRule>
  </conditionalFormatting>
  <conditionalFormatting sqref="B22">
    <cfRule type="cellIs" dxfId="38" priority="118" stopIfTrue="1" operator="equal">
      <formula>$O$3</formula>
    </cfRule>
    <cfRule type="cellIs" dxfId="37" priority="119" stopIfTrue="1" operator="equal">
      <formula>$O$4</formula>
    </cfRule>
    <cfRule type="cellIs" dxfId="36" priority="120" stopIfTrue="1" operator="equal">
      <formula>$O$5</formula>
    </cfRule>
  </conditionalFormatting>
  <conditionalFormatting sqref="B24">
    <cfRule type="cellIs" dxfId="35" priority="109" stopIfTrue="1" operator="equal">
      <formula>$O$3</formula>
    </cfRule>
    <cfRule type="cellIs" dxfId="34" priority="110" stopIfTrue="1" operator="equal">
      <formula>$O$4</formula>
    </cfRule>
    <cfRule type="cellIs" dxfId="33" priority="111" stopIfTrue="1" operator="equal">
      <formula>$O$5</formula>
    </cfRule>
  </conditionalFormatting>
  <conditionalFormatting sqref="B25">
    <cfRule type="cellIs" dxfId="32" priority="91" stopIfTrue="1" operator="equal">
      <formula>$O$3</formula>
    </cfRule>
    <cfRule type="cellIs" dxfId="31" priority="92" stopIfTrue="1" operator="equal">
      <formula>$O$4</formula>
    </cfRule>
    <cfRule type="cellIs" dxfId="30" priority="93" stopIfTrue="1" operator="equal">
      <formula>$O$5</formula>
    </cfRule>
  </conditionalFormatting>
  <conditionalFormatting sqref="B26">
    <cfRule type="cellIs" dxfId="29" priority="82" stopIfTrue="1" operator="equal">
      <formula>$O$3</formula>
    </cfRule>
    <cfRule type="cellIs" dxfId="28" priority="83" stopIfTrue="1" operator="equal">
      <formula>$O$4</formula>
    </cfRule>
    <cfRule type="cellIs" dxfId="27" priority="84" stopIfTrue="1" operator="equal">
      <formula>$O$5</formula>
    </cfRule>
  </conditionalFormatting>
  <conditionalFormatting sqref="B32">
    <cfRule type="cellIs" dxfId="26" priority="67" stopIfTrue="1" operator="equal">
      <formula>$O$3</formula>
    </cfRule>
    <cfRule type="cellIs" dxfId="25" priority="68" stopIfTrue="1" operator="equal">
      <formula>$O$4</formula>
    </cfRule>
    <cfRule type="cellIs" dxfId="24" priority="69" stopIfTrue="1" operator="equal">
      <formula>$O$5</formula>
    </cfRule>
  </conditionalFormatting>
  <conditionalFormatting sqref="B29">
    <cfRule type="cellIs" dxfId="23" priority="73" stopIfTrue="1" operator="equal">
      <formula>$O$3</formula>
    </cfRule>
    <cfRule type="cellIs" dxfId="22" priority="74" stopIfTrue="1" operator="equal">
      <formula>$O$4</formula>
    </cfRule>
    <cfRule type="cellIs" dxfId="21" priority="75" stopIfTrue="1" operator="equal">
      <formula>$O$5</formula>
    </cfRule>
  </conditionalFormatting>
  <conditionalFormatting sqref="B30">
    <cfRule type="cellIs" dxfId="20" priority="70" stopIfTrue="1" operator="equal">
      <formula>$O$3</formula>
    </cfRule>
    <cfRule type="cellIs" dxfId="19" priority="71" stopIfTrue="1" operator="equal">
      <formula>$O$4</formula>
    </cfRule>
    <cfRule type="cellIs" dxfId="18" priority="72" stopIfTrue="1" operator="equal">
      <formula>$O$5</formula>
    </cfRule>
  </conditionalFormatting>
  <conditionalFormatting sqref="B31">
    <cfRule type="cellIs" dxfId="17" priority="64" stopIfTrue="1" operator="equal">
      <formula>$O$3</formula>
    </cfRule>
    <cfRule type="cellIs" dxfId="16" priority="65" stopIfTrue="1" operator="equal">
      <formula>$O$4</formula>
    </cfRule>
    <cfRule type="cellIs" dxfId="15" priority="66" stopIfTrue="1" operator="equal">
      <formula>$O$5</formula>
    </cfRule>
  </conditionalFormatting>
  <conditionalFormatting sqref="P33">
    <cfRule type="expression" dxfId="14" priority="61" stopIfTrue="1">
      <formula>(($F$5-WEEKDAY($F$5,1)+1)+7*$O$2)=$F$6</formula>
    </cfRule>
    <cfRule type="expression" dxfId="13" priority="62" stopIfTrue="1">
      <formula>AND(((($F$5-WEEKDAY($F$5,1)+1)+7*$O$2)&gt;=$G33),((($F$5-WEEKDAY($F$5,1)+1)+7*$O$2)&lt;($G33+($J33*$N33))))</formula>
    </cfRule>
    <cfRule type="expression" dxfId="12" priority="63" stopIfTrue="1">
      <formula>AND(((($F$5-WEEKDAY($F$5,1)+1)+7*$O$2)&gt;=$G33),((($F$5-WEEKDAY($F$5,1)+1)+7*$O$2)&lt;=$H33))</formula>
    </cfRule>
  </conditionalFormatting>
  <conditionalFormatting sqref="Q33:IS33">
    <cfRule type="expression" dxfId="11" priority="58" stopIfTrue="1">
      <formula>(P$6+1)=$F$6</formula>
    </cfRule>
    <cfRule type="expression" dxfId="10" priority="59" stopIfTrue="1">
      <formula>AND(((P$6+1)&gt;=$G33),((P$6+1)&lt;($G33+($J33*$N33))))</formula>
    </cfRule>
    <cfRule type="expression" dxfId="9" priority="60" stopIfTrue="1">
      <formula>AND(((P$6+1)&gt;=$G33),((P$6+1)&lt;=$H33))</formula>
    </cfRule>
  </conditionalFormatting>
  <conditionalFormatting sqref="B33">
    <cfRule type="cellIs" dxfId="8" priority="55" stopIfTrue="1" operator="equal">
      <formula>$O$3</formula>
    </cfRule>
    <cfRule type="cellIs" dxfId="7" priority="56" stopIfTrue="1" operator="equal">
      <formula>$O$4</formula>
    </cfRule>
    <cfRule type="cellIs" dxfId="6" priority="57" stopIfTrue="1" operator="equal">
      <formula>$O$5</formula>
    </cfRule>
  </conditionalFormatting>
  <conditionalFormatting sqref="B40">
    <cfRule type="cellIs" dxfId="5" priority="46" stopIfTrue="1" operator="equal">
      <formula>$O$3</formula>
    </cfRule>
    <cfRule type="cellIs" dxfId="4" priority="47" stopIfTrue="1" operator="equal">
      <formula>$O$4</formula>
    </cfRule>
    <cfRule type="cellIs" dxfId="3" priority="48" stopIfTrue="1" operator="equal">
      <formula>$O$5</formula>
    </cfRule>
  </conditionalFormatting>
  <conditionalFormatting sqref="B47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2">
      <formula1>32874</formula1>
      <formula2>55153</formula2>
    </dataValidation>
    <dataValidation type="decimal" allowBlank="1" showInputMessage="1" showErrorMessage="1" sqref="N12:N52">
      <formula1>0</formula1>
      <formula2>100</formula2>
    </dataValidation>
    <dataValidation type="decimal" allowBlank="1" showInputMessage="1" showErrorMessage="1" sqref="J12:J52">
      <formula1>1</formula1>
      <formula2>999</formula2>
    </dataValidation>
    <dataValidation type="list" allowBlank="1" showInputMessage="1" showErrorMessage="1" sqref="B12:B52">
      <formula1>$O$3:$O$6</formula1>
    </dataValidation>
  </dataValidations>
  <pageMargins left="0.7" right="0.7" top="0.75" bottom="0.75" header="0.3" footer="0.3"/>
  <pageSetup paperSize="9" scale="63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2016-04-15T19:18:30Z</cp:lastPrinted>
  <dcterms:created xsi:type="dcterms:W3CDTF">2011-06-30T07:27:57Z</dcterms:created>
  <dcterms:modified xsi:type="dcterms:W3CDTF">2016-04-15T19:33:17Z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