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mc:AlternateContent xmlns:mc="http://schemas.openxmlformats.org/markup-compatibility/2006">
    <mc:Choice Requires="x15">
      <x15ac:absPath xmlns:x15ac="http://schemas.microsoft.com/office/spreadsheetml/2010/11/ac" url="/Users/kristanrodriguez/Desktop/"/>
    </mc:Choice>
  </mc:AlternateContent>
  <xr:revisionPtr revIDLastSave="0" documentId="8_{87502A1F-61DE-2042-AD92-2FCBCA7EB71D}" xr6:coauthVersionLast="47" xr6:coauthVersionMax="47" xr10:uidLastSave="{00000000-0000-0000-0000-000000000000}"/>
  <bookViews>
    <workbookView xWindow="0" yWindow="500" windowWidth="28800" windowHeight="15760" xr2:uid="{00000000-000D-0000-FFFF-FFFF00000000}"/>
  </bookViews>
  <sheets>
    <sheet name="House Prices" sheetId="1" r:id="rId1"/>
    <sheet name="Q1 &amp; Q2 Pivot Table and Chart" sheetId="11" r:id="rId2"/>
    <sheet name="Correlation Analysis (Quantitat" sheetId="7" r:id="rId3"/>
    <sheet name="Regression Analysis" sheetId="5" r:id="rId4"/>
    <sheet name="Regression w  Dummy Variables" sheetId="6" r:id="rId5"/>
    <sheet name="Sensitivity Analysis" sheetId="13" r:id="rId6"/>
    <sheet name="Sheet2" sheetId="1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3" l="1"/>
  <c r="D23" i="13"/>
  <c r="D22" i="13"/>
  <c r="D21" i="13"/>
  <c r="D20" i="13"/>
  <c r="D19" i="13"/>
  <c r="D18" i="13"/>
  <c r="D17" i="13"/>
  <c r="D25" i="13" s="1"/>
  <c r="C33" i="13" s="1"/>
  <c r="I3" i="1"/>
  <c r="I2" i="1"/>
  <c r="N4" i="1"/>
  <c r="N3" i="1"/>
  <c r="N2" i="1"/>
  <c r="J133" i="1"/>
  <c r="J6" i="7"/>
  <c r="K2" i="1"/>
  <c r="D32" i="5"/>
  <c r="D28" i="5"/>
  <c r="D29" i="5"/>
  <c r="D30" i="5"/>
  <c r="D31" i="5"/>
  <c r="D27" i="5"/>
  <c r="E134" i="1"/>
  <c r="F134" i="1"/>
  <c r="G134" i="1"/>
  <c r="H134" i="1"/>
  <c r="D134" i="1"/>
  <c r="E133" i="1"/>
  <c r="F133" i="1"/>
  <c r="G133" i="1"/>
  <c r="H133" i="1"/>
  <c r="D133" i="1"/>
  <c r="E132" i="1"/>
  <c r="F132" i="1"/>
  <c r="G132" i="1"/>
  <c r="H132" i="1"/>
  <c r="D132" i="1"/>
  <c r="L5" i="5" a="1"/>
  <c r="L5" i="5" s="1"/>
  <c r="L4" i="5"/>
  <c r="K4" i="5"/>
  <c r="H3" i="7"/>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K132" i="1" l="1"/>
  <c r="J132" i="1"/>
  <c r="J134" i="1"/>
  <c r="K134" i="1"/>
  <c r="K133" i="1"/>
  <c r="I133" i="1"/>
  <c r="I134" i="1"/>
  <c r="I1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<sst xmlns="http://schemas.openxmlformats.org/spreadsheetml/2006/main" count="435" uniqueCount="98">
  <si>
    <t>ID</t>
  </si>
  <si>
    <t>Brick</t>
  </si>
  <si>
    <t>Neighborhood</t>
  </si>
  <si>
    <t>Price</t>
  </si>
  <si>
    <t>SqFt</t>
  </si>
  <si>
    <t>Bedrooms</t>
  </si>
  <si>
    <t>Bathrooms</t>
  </si>
  <si>
    <t>Offers</t>
  </si>
  <si>
    <t>Brick "Dummy" No = 1</t>
  </si>
  <si>
    <t>Neighborhood "Dummy" West</t>
  </si>
  <si>
    <t>Neighborhood "Dummy" East</t>
  </si>
  <si>
    <t>No</t>
  </si>
  <si>
    <t>East</t>
  </si>
  <si>
    <t>EAST</t>
  </si>
  <si>
    <t>WEST</t>
  </si>
  <si>
    <t>NORTH</t>
  </si>
  <si>
    <t>North</t>
  </si>
  <si>
    <t>Yes</t>
  </si>
  <si>
    <t>West</t>
  </si>
  <si>
    <t>min</t>
  </si>
  <si>
    <t>max</t>
  </si>
  <si>
    <t>average</t>
  </si>
  <si>
    <t>Average of Price</t>
  </si>
  <si>
    <t xml:space="preserve">Brick? </t>
  </si>
  <si>
    <t>Average Price</t>
  </si>
  <si>
    <t>Average of SqFt</t>
  </si>
  <si>
    <t>Brick?</t>
  </si>
  <si>
    <t>Average Sqr Ft</t>
  </si>
  <si>
    <t>Which two variables have the strongest Correlation?</t>
  </si>
  <si>
    <t>Price &amp; Sqaure Feet</t>
  </si>
  <si>
    <t xml:space="preserve">The bigger the home, the more expensive it will be. </t>
  </si>
  <si>
    <t>Which two variables have the weakest correlation?</t>
  </si>
  <si>
    <t>** Are weakest and negative correlation the same?</t>
  </si>
  <si>
    <t>bedrooms &amp; offers</t>
  </si>
  <si>
    <t>The largest magnitude would imply during a regression ananlysis of a low p value and confirm our "ho" hypothesis</t>
  </si>
  <si>
    <t>Are there negative correlations &amp; are they intutivie&gt;</t>
  </si>
  <si>
    <t xml:space="preserve">One would assume that the more offers put on a home would decrease the value. Multiple offers on a home without purchase could be signs of additional issues ex) house inspection </t>
  </si>
  <si>
    <t xml:space="preserve">They are not intutive, as high demand (more offers) would increase the price. </t>
  </si>
  <si>
    <t>Multiple offers could be positive; pricing war**</t>
  </si>
  <si>
    <t>SUMMARY OUTPUT</t>
  </si>
  <si>
    <t>Regression Statistics</t>
  </si>
  <si>
    <t>Which variables are statisically Signnificant?</t>
  </si>
  <si>
    <t>*</t>
  </si>
  <si>
    <t>Multiple R</t>
  </si>
  <si>
    <t>R Square</t>
  </si>
  <si>
    <t>Adjusted R Square</t>
  </si>
  <si>
    <t>Standard Error</t>
  </si>
  <si>
    <t>Observations</t>
  </si>
  <si>
    <t>ANOVA</t>
  </si>
  <si>
    <t>df</t>
  </si>
  <si>
    <t>SS</t>
  </si>
  <si>
    <t>MS</t>
  </si>
  <si>
    <t>F</t>
  </si>
  <si>
    <t>Significance F</t>
  </si>
  <si>
    <t>Are they intuitive?</t>
  </si>
  <si>
    <t>Regression</t>
  </si>
  <si>
    <t xml:space="preserve">Yes, they are intutive. </t>
  </si>
  <si>
    <t>Residual</t>
  </si>
  <si>
    <t>Total</t>
  </si>
  <si>
    <t xml:space="preserve">The most significant is Offers as it has the smallest p value, followed by Price. </t>
  </si>
  <si>
    <t>R^2 shows that 69.8% of a price of a home is dependent on the variables of square footage. Bedrooms, bathrooms &amp; offers</t>
  </si>
  <si>
    <t>Coefficients</t>
  </si>
  <si>
    <t>t Stat</t>
  </si>
  <si>
    <t>P-value</t>
  </si>
  <si>
    <t>Lower 95%</t>
  </si>
  <si>
    <t>Upper 95%</t>
  </si>
  <si>
    <t>Lower 95.0%</t>
  </si>
  <si>
    <t>Upper 95.0%</t>
  </si>
  <si>
    <t>Intercept</t>
  </si>
  <si>
    <t>Coefficienyd</t>
  </si>
  <si>
    <t>Values</t>
  </si>
  <si>
    <t>coeff*value</t>
  </si>
  <si>
    <t>AVG</t>
  </si>
  <si>
    <t> </t>
  </si>
  <si>
    <t>Brick Dummy</t>
  </si>
  <si>
    <t>Neighborhood Dummy North</t>
  </si>
  <si>
    <t>Neighborhood Dummy East</t>
  </si>
  <si>
    <t>`</t>
  </si>
  <si>
    <t>6. Create a spreadsheet prediction of the regression model from part 5. Perform a two_x0002_way sensitivity analysis and use conditional formatting to highlight the results. (15%)</t>
  </si>
  <si>
    <t>A prediction model allows us to estimate the outcome when our independent variables are manipulated.</t>
  </si>
  <si>
    <t xml:space="preserve">From this model we can predict the estimated cost of a home as we adjust the values of our variables obtained from the regression model results as stated: </t>
  </si>
  <si>
    <t xml:space="preserve">        -For every square foot the value of the homes increases by $52.99</t>
  </si>
  <si>
    <t xml:space="preserve">        -For every bedroom the cost of the homes increased by $4226.80</t>
  </si>
  <si>
    <t xml:space="preserve">        -For every bathroom the cost of the home increased by $7883.27</t>
  </si>
  <si>
    <t xml:space="preserve">        -Each sales offer decreases the price by $8267.34</t>
  </si>
  <si>
    <t>Utilizing the predictive model equation: Y = β0 + β1*X1 + β2*X2 + β3*X3+ β4*X4+ β5*X5</t>
  </si>
  <si>
    <t>sales price = 22840.53 + (52.99*2000) +( 4246.79*3) +( 7883* 2)- (8267348*2) +(17297*1)</t>
  </si>
  <si>
    <t>We can predict the 2000 ft 3 bedroom brick home cost to be $158,098.</t>
  </si>
  <si>
    <t>Prediction Model</t>
  </si>
  <si>
    <t>Variables</t>
  </si>
  <si>
    <t>Value</t>
  </si>
  <si>
    <t>Coeff*Value</t>
  </si>
  <si>
    <t xml:space="preserve">Brick </t>
  </si>
  <si>
    <t>Predicted total cost</t>
  </si>
  <si>
    <t>Although all of the variables impacts the cost of homes in the North and East, for this prediction, we will use the information obtained for square footage and bedrooms in our calculations as their values are higher.</t>
  </si>
  <si>
    <t>Adding additional bedrooms will increase the size of the home. Larger homes are more desirable to larger families who understand that bigger homes will cost more than smaller ones.</t>
  </si>
  <si>
    <t>Sensitivity Analysis</t>
  </si>
  <si>
    <t>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</si>
</sst>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0.000000000000000000000000000000000000000"/>
    <numFmt numFmtId="165" formatCode="_([$$-409]* #,##0.00_);_([$$-409]* \(#,##0.00\);_([$$-409]* &quot;-&quot;??_);_(@_)"/>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1"/>
      <color rgb="FF000000"/>
      <name val="Calibri"/>
      <family val="2"/>
    </font>
    <font>
      <sz val="11"/>
      <color rgb="FF000000"/>
      <name val="Calibri"/>
      <family val="2"/>
    </font>
    <font>
      <sz val="11"/>
      <color rgb="FF000000"/>
      <name val="Calibri"/>
      <family val="2"/>
    </font>
    <font>
      <i/>
      <sz val="11"/>
      <color rgb="FF000000"/>
      <name val="Calibri"/>
      <family val="2"/>
    </font>
    <font>
      <b/>
      <i/>
      <sz val="12"/>
      <color theme="1"/>
      <name val="Calibri"/>
      <family val="2"/>
      <scheme val="minor"/>
    </font>
    <font>
      <sz val="11"/>
      <color rgb="FF000000"/>
      <name val="Calibri"/>
      <family val="2"/>
      <scheme val="minor"/>
    </font>
    <font>
      <sz val="14"/>
      <color rgb="FF000000"/>
      <name val="Times New Roman"/>
      <family val="1"/>
    </font>
    <font>
      <b/>
      <i/>
      <sz val="14"/>
      <color rgb="FFFF0000"/>
      <name val="Calibri"/>
      <family val="2"/>
      <scheme val="minor"/>
    </font>
    <font>
      <i/>
      <u val="double"/>
      <sz val="11"/>
      <color rgb="FF000000"/>
      <name val="Calibri"/>
      <family val="2"/>
      <scheme val="minor"/>
    </font>
    <font>
      <u val="double"/>
      <sz val="11"/>
      <color rgb="FF000000"/>
      <name val="Calibri"/>
      <family val="2"/>
      <scheme val="minor"/>
    </font>
    <font>
      <b/>
      <i/>
      <sz val="16"/>
      <color rgb="FFFF0000"/>
      <name val="Calibri"/>
      <family val="2"/>
      <scheme val="minor"/>
    </font>
    <font>
      <u/>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7C66"/>
        <bgColor indexed="64"/>
      </patternFill>
    </fill>
    <fill>
      <patternFill patternType="solid">
        <fgColor rgb="FFDDEBF7"/>
        <bgColor rgb="FFDDEBF7"/>
      </patternFill>
    </fill>
    <fill>
      <patternFill patternType="solid">
        <fgColor rgb="FFE2EFDA"/>
        <bgColor rgb="FF000000"/>
      </patternFill>
    </fill>
    <fill>
      <patternFill patternType="solid">
        <fgColor rgb="FFA9D08E"/>
        <bgColor rgb="FF000000"/>
      </patternFill>
    </fill>
    <fill>
      <patternFill patternType="solid">
        <fgColor rgb="FFC6E0B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rgb="FF9BC2E6"/>
      </bottom>
      <diagonal/>
    </border>
    <border>
      <left/>
      <right/>
      <top style="thin">
        <color rgb="FF9BC2E6"/>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46">
    <xf numFmtId="0" fontId="0" fillId="0" borderId="0" xfId="0"/>
    <xf numFmtId="0" fontId="0" fillId="0" borderId="10" xfId="0" applyBorder="1"/>
    <xf numFmtId="0" fontId="18" fillId="0" borderId="11" xfId="0" applyFont="1" applyBorder="1" applyAlignment="1">
      <alignment horizontal="center"/>
    </xf>
    <xf numFmtId="0" fontId="18" fillId="0" borderId="11" xfId="0" applyFont="1" applyBorder="1" applyAlignment="1">
      <alignment horizontal="centerContinuous"/>
    </xf>
    <xf numFmtId="0" fontId="0" fillId="33" borderId="0" xfId="0" applyFill="1"/>
    <xf numFmtId="0" fontId="0" fillId="34" borderId="0" xfId="0" applyFill="1"/>
    <xf numFmtId="0" fontId="0" fillId="34" borderId="10" xfId="0" applyFill="1" applyBorder="1"/>
    <xf numFmtId="164" fontId="0" fillId="0" borderId="0" xfId="0" applyNumberFormat="1"/>
    <xf numFmtId="44" fontId="0" fillId="0" borderId="0" xfId="42" applyFont="1"/>
    <xf numFmtId="44" fontId="0" fillId="0" borderId="0" xfId="0" applyNumberFormat="1"/>
    <xf numFmtId="0" fontId="19" fillId="35" borderId="0" xfId="0" applyFont="1" applyFill="1"/>
    <xf numFmtId="0" fontId="19" fillId="35" borderId="12" xfId="0" applyFont="1" applyFill="1" applyBorder="1"/>
    <xf numFmtId="0" fontId="20" fillId="0" borderId="0" xfId="0" applyFont="1"/>
    <xf numFmtId="8" fontId="20" fillId="0" borderId="0" xfId="0" applyNumberFormat="1" applyFont="1"/>
    <xf numFmtId="0" fontId="19" fillId="35" borderId="13" xfId="0" applyFont="1" applyFill="1" applyBorder="1"/>
    <xf numFmtId="8" fontId="19" fillId="35" borderId="13" xfId="0" applyNumberFormat="1" applyFont="1" applyFill="1" applyBorder="1"/>
    <xf numFmtId="4" fontId="20" fillId="0" borderId="0" xfId="0" applyNumberFormat="1" applyFont="1"/>
    <xf numFmtId="4" fontId="19" fillId="35" borderId="13" xfId="0" applyNumberFormat="1" applyFont="1" applyFill="1" applyBorder="1"/>
    <xf numFmtId="8" fontId="0" fillId="0" borderId="0" xfId="0" applyNumberFormat="1"/>
    <xf numFmtId="0" fontId="21" fillId="0" borderId="0" xfId="0" applyFont="1"/>
    <xf numFmtId="0" fontId="22" fillId="0" borderId="11" xfId="0" applyFont="1" applyBorder="1"/>
    <xf numFmtId="0" fontId="22" fillId="0" borderId="0" xfId="0" applyFont="1"/>
    <xf numFmtId="0" fontId="21" fillId="36" borderId="0" xfId="0" applyFont="1" applyFill="1"/>
    <xf numFmtId="0" fontId="21" fillId="0" borderId="10" xfId="0" applyFont="1" applyBorder="1"/>
    <xf numFmtId="11" fontId="21" fillId="36" borderId="0" xfId="0" applyNumberFormat="1" applyFont="1" applyFill="1"/>
    <xf numFmtId="11" fontId="21" fillId="37" borderId="0" xfId="0" applyNumberFormat="1" applyFont="1" applyFill="1"/>
    <xf numFmtId="11" fontId="21" fillId="36" borderId="10" xfId="0" applyNumberFormat="1" applyFont="1" applyFill="1" applyBorder="1"/>
    <xf numFmtId="0" fontId="0" fillId="38" borderId="10" xfId="0" applyFill="1" applyBorder="1"/>
    <xf numFmtId="0" fontId="0" fillId="38" borderId="0" xfId="0" applyFill="1"/>
    <xf numFmtId="0" fontId="23" fillId="0" borderId="0" xfId="0" applyFont="1"/>
    <xf numFmtId="0" fontId="16" fillId="0" borderId="0" xfId="0" applyFont="1"/>
    <xf numFmtId="0" fontId="24" fillId="0" borderId="0" xfId="0" applyFont="1"/>
    <xf numFmtId="0" fontId="25" fillId="0" borderId="0" xfId="0" applyFont="1"/>
    <xf numFmtId="0" fontId="26" fillId="0" borderId="0" xfId="0" applyFont="1"/>
    <xf numFmtId="0" fontId="14" fillId="0" borderId="0" xfId="0" applyFont="1"/>
    <xf numFmtId="0" fontId="27" fillId="0" borderId="11" xfId="0" applyFont="1" applyBorder="1" applyAlignment="1">
      <alignment horizontal="center"/>
    </xf>
    <xf numFmtId="0" fontId="28" fillId="0" borderId="0" xfId="0" quotePrefix="1" applyFont="1" applyAlignment="1">
      <alignment horizontal="center" vertical="center"/>
    </xf>
    <xf numFmtId="0" fontId="28" fillId="0" borderId="0" xfId="0" applyFont="1"/>
    <xf numFmtId="0" fontId="24" fillId="0" borderId="0" xfId="0" applyFont="1" applyAlignment="1">
      <alignment horizontal="center" vertical="center"/>
    </xf>
    <xf numFmtId="165" fontId="24" fillId="0" borderId="0" xfId="0" applyNumberFormat="1" applyFont="1"/>
    <xf numFmtId="16" fontId="24" fillId="0" borderId="0" xfId="0" applyNumberFormat="1" applyFont="1"/>
    <xf numFmtId="0" fontId="24" fillId="0" borderId="0" xfId="0" applyFont="1" applyAlignment="1">
      <alignment vertical="center"/>
    </xf>
    <xf numFmtId="0" fontId="29" fillId="0" borderId="0" xfId="0" applyFont="1"/>
    <xf numFmtId="43" fontId="0" fillId="0" borderId="0" xfId="0" applyNumberFormat="1"/>
    <xf numFmtId="43" fontId="16" fillId="0" borderId="0" xfId="0" applyNumberFormat="1" applyFont="1"/>
    <xf numFmtId="165" fontId="3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'House Prices'!$E$1</c:f>
              <c:strCache>
                <c:ptCount val="1"/>
                <c:pt idx="0">
                  <c:v>SqFt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1"/>
            <c:dispEq val="1"/>
            <c:trendlineLbl>
              <c:layout>
                <c:manualLayout>
                  <c:x val="0.30918766404199477"/>
                  <c:y val="-0.1418157626130067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'House Prices'!$D$2:$D$129</c:f>
              <c:numCache>
                <c:formatCode>General</c:formatCode>
                <c:ptCount val="128"/>
                <c:pt idx="0">
                  <c:v>114300</c:v>
                </c:pt>
                <c:pt idx="1">
                  <c:v>114200</c:v>
                </c:pt>
                <c:pt idx="2">
                  <c:v>114800</c:v>
                </c:pt>
                <c:pt idx="3">
                  <c:v>94700</c:v>
                </c:pt>
                <c:pt idx="4">
                  <c:v>119800</c:v>
                </c:pt>
                <c:pt idx="5">
                  <c:v>114600</c:v>
                </c:pt>
                <c:pt idx="6">
                  <c:v>151600</c:v>
                </c:pt>
                <c:pt idx="7">
                  <c:v>150700</c:v>
                </c:pt>
                <c:pt idx="8">
                  <c:v>119200</c:v>
                </c:pt>
                <c:pt idx="9">
                  <c:v>104000</c:v>
                </c:pt>
                <c:pt idx="10">
                  <c:v>132500</c:v>
                </c:pt>
                <c:pt idx="11">
                  <c:v>123000</c:v>
                </c:pt>
                <c:pt idx="12">
                  <c:v>102600</c:v>
                </c:pt>
                <c:pt idx="13">
                  <c:v>126300</c:v>
                </c:pt>
                <c:pt idx="14">
                  <c:v>176800</c:v>
                </c:pt>
                <c:pt idx="15">
                  <c:v>145800</c:v>
                </c:pt>
                <c:pt idx="16">
                  <c:v>147100</c:v>
                </c:pt>
                <c:pt idx="17">
                  <c:v>83600</c:v>
                </c:pt>
                <c:pt idx="18">
                  <c:v>111400</c:v>
                </c:pt>
                <c:pt idx="19">
                  <c:v>167200</c:v>
                </c:pt>
                <c:pt idx="20">
                  <c:v>116200</c:v>
                </c:pt>
                <c:pt idx="21">
                  <c:v>113800</c:v>
                </c:pt>
                <c:pt idx="22">
                  <c:v>91700</c:v>
                </c:pt>
                <c:pt idx="23">
                  <c:v>106100</c:v>
                </c:pt>
                <c:pt idx="24">
                  <c:v>156400</c:v>
                </c:pt>
                <c:pt idx="25">
                  <c:v>149300</c:v>
                </c:pt>
                <c:pt idx="26">
                  <c:v>137000</c:v>
                </c:pt>
                <c:pt idx="27">
                  <c:v>99300</c:v>
                </c:pt>
                <c:pt idx="28">
                  <c:v>69100</c:v>
                </c:pt>
                <c:pt idx="29">
                  <c:v>188000</c:v>
                </c:pt>
                <c:pt idx="30">
                  <c:v>182000</c:v>
                </c:pt>
                <c:pt idx="31">
                  <c:v>112300</c:v>
                </c:pt>
                <c:pt idx="32">
                  <c:v>135000</c:v>
                </c:pt>
                <c:pt idx="33">
                  <c:v>139600</c:v>
                </c:pt>
                <c:pt idx="34">
                  <c:v>117800</c:v>
                </c:pt>
                <c:pt idx="35">
                  <c:v>117100</c:v>
                </c:pt>
                <c:pt idx="36">
                  <c:v>117500</c:v>
                </c:pt>
                <c:pt idx="37">
                  <c:v>147000</c:v>
                </c:pt>
                <c:pt idx="38">
                  <c:v>131300</c:v>
                </c:pt>
                <c:pt idx="39">
                  <c:v>108200</c:v>
                </c:pt>
                <c:pt idx="40">
                  <c:v>106600</c:v>
                </c:pt>
                <c:pt idx="41">
                  <c:v>133600</c:v>
                </c:pt>
                <c:pt idx="42">
                  <c:v>105600</c:v>
                </c:pt>
                <c:pt idx="43">
                  <c:v>154000</c:v>
                </c:pt>
                <c:pt idx="44">
                  <c:v>166500</c:v>
                </c:pt>
                <c:pt idx="45">
                  <c:v>103200</c:v>
                </c:pt>
                <c:pt idx="46">
                  <c:v>129800</c:v>
                </c:pt>
                <c:pt idx="47">
                  <c:v>90300</c:v>
                </c:pt>
                <c:pt idx="48">
                  <c:v>115900</c:v>
                </c:pt>
                <c:pt idx="49">
                  <c:v>107500</c:v>
                </c:pt>
                <c:pt idx="50">
                  <c:v>151100</c:v>
                </c:pt>
                <c:pt idx="51">
                  <c:v>91100</c:v>
                </c:pt>
                <c:pt idx="52">
                  <c:v>117400</c:v>
                </c:pt>
                <c:pt idx="53">
                  <c:v>130800</c:v>
                </c:pt>
                <c:pt idx="54">
                  <c:v>81300</c:v>
                </c:pt>
                <c:pt idx="55">
                  <c:v>125700</c:v>
                </c:pt>
                <c:pt idx="56">
                  <c:v>140900</c:v>
                </c:pt>
                <c:pt idx="57">
                  <c:v>152300</c:v>
                </c:pt>
                <c:pt idx="58">
                  <c:v>138100</c:v>
                </c:pt>
                <c:pt idx="59">
                  <c:v>155400</c:v>
                </c:pt>
                <c:pt idx="60">
                  <c:v>180900</c:v>
                </c:pt>
                <c:pt idx="61">
                  <c:v>100900</c:v>
                </c:pt>
                <c:pt idx="62">
                  <c:v>161300</c:v>
                </c:pt>
                <c:pt idx="63">
                  <c:v>120500</c:v>
                </c:pt>
                <c:pt idx="64">
                  <c:v>130300</c:v>
                </c:pt>
                <c:pt idx="65">
                  <c:v>111100</c:v>
                </c:pt>
                <c:pt idx="66">
                  <c:v>126200</c:v>
                </c:pt>
                <c:pt idx="67">
                  <c:v>151900</c:v>
                </c:pt>
                <c:pt idx="68">
                  <c:v>93600</c:v>
                </c:pt>
                <c:pt idx="69">
                  <c:v>165600</c:v>
                </c:pt>
                <c:pt idx="70">
                  <c:v>166700</c:v>
                </c:pt>
                <c:pt idx="71">
                  <c:v>157600</c:v>
                </c:pt>
                <c:pt idx="72">
                  <c:v>107300</c:v>
                </c:pt>
                <c:pt idx="73">
                  <c:v>125700</c:v>
                </c:pt>
                <c:pt idx="74">
                  <c:v>144200</c:v>
                </c:pt>
                <c:pt idx="75">
                  <c:v>106900</c:v>
                </c:pt>
                <c:pt idx="76">
                  <c:v>129800</c:v>
                </c:pt>
                <c:pt idx="77">
                  <c:v>176500</c:v>
                </c:pt>
                <c:pt idx="78">
                  <c:v>121300</c:v>
                </c:pt>
                <c:pt idx="79">
                  <c:v>143600</c:v>
                </c:pt>
                <c:pt idx="80">
                  <c:v>143400</c:v>
                </c:pt>
                <c:pt idx="81">
                  <c:v>184300</c:v>
                </c:pt>
                <c:pt idx="82">
                  <c:v>164800</c:v>
                </c:pt>
                <c:pt idx="83">
                  <c:v>147700</c:v>
                </c:pt>
                <c:pt idx="84">
                  <c:v>90500</c:v>
                </c:pt>
                <c:pt idx="85">
                  <c:v>188300</c:v>
                </c:pt>
                <c:pt idx="86">
                  <c:v>102700</c:v>
                </c:pt>
                <c:pt idx="87">
                  <c:v>172500</c:v>
                </c:pt>
                <c:pt idx="88">
                  <c:v>127700</c:v>
                </c:pt>
                <c:pt idx="89">
                  <c:v>97800</c:v>
                </c:pt>
                <c:pt idx="90">
                  <c:v>143100</c:v>
                </c:pt>
                <c:pt idx="91">
                  <c:v>116500</c:v>
                </c:pt>
                <c:pt idx="92">
                  <c:v>142600</c:v>
                </c:pt>
                <c:pt idx="93">
                  <c:v>157100</c:v>
                </c:pt>
                <c:pt idx="94">
                  <c:v>160600</c:v>
                </c:pt>
                <c:pt idx="95">
                  <c:v>152500</c:v>
                </c:pt>
                <c:pt idx="96">
                  <c:v>133300</c:v>
                </c:pt>
                <c:pt idx="97">
                  <c:v>126800</c:v>
                </c:pt>
                <c:pt idx="98">
                  <c:v>145500</c:v>
                </c:pt>
                <c:pt idx="99">
                  <c:v>171000</c:v>
                </c:pt>
                <c:pt idx="100">
                  <c:v>103200</c:v>
                </c:pt>
                <c:pt idx="101">
                  <c:v>123100</c:v>
                </c:pt>
                <c:pt idx="102">
                  <c:v>136800</c:v>
                </c:pt>
                <c:pt idx="103">
                  <c:v>211200</c:v>
                </c:pt>
                <c:pt idx="104">
                  <c:v>82300</c:v>
                </c:pt>
                <c:pt idx="105">
                  <c:v>146900</c:v>
                </c:pt>
                <c:pt idx="106">
                  <c:v>108500</c:v>
                </c:pt>
                <c:pt idx="107">
                  <c:v>134000</c:v>
                </c:pt>
                <c:pt idx="108">
                  <c:v>117000</c:v>
                </c:pt>
                <c:pt idx="109">
                  <c:v>108700</c:v>
                </c:pt>
                <c:pt idx="110">
                  <c:v>111600</c:v>
                </c:pt>
                <c:pt idx="111">
                  <c:v>114900</c:v>
                </c:pt>
                <c:pt idx="112">
                  <c:v>123600</c:v>
                </c:pt>
                <c:pt idx="113">
                  <c:v>115700</c:v>
                </c:pt>
                <c:pt idx="114">
                  <c:v>124500</c:v>
                </c:pt>
                <c:pt idx="115">
                  <c:v>102500</c:v>
                </c:pt>
                <c:pt idx="116">
                  <c:v>199500</c:v>
                </c:pt>
                <c:pt idx="117">
                  <c:v>117800</c:v>
                </c:pt>
                <c:pt idx="118">
                  <c:v>150200</c:v>
                </c:pt>
                <c:pt idx="119">
                  <c:v>109700</c:v>
                </c:pt>
                <c:pt idx="120">
                  <c:v>110400</c:v>
                </c:pt>
                <c:pt idx="121">
                  <c:v>105600</c:v>
                </c:pt>
                <c:pt idx="122">
                  <c:v>144800</c:v>
                </c:pt>
                <c:pt idx="123">
                  <c:v>119700</c:v>
                </c:pt>
                <c:pt idx="124">
                  <c:v>147900</c:v>
                </c:pt>
                <c:pt idx="125">
                  <c:v>113500</c:v>
                </c:pt>
                <c:pt idx="126">
                  <c:v>149900</c:v>
                </c:pt>
                <c:pt idx="127">
                  <c:v>124600</c:v>
                </c:pt>
              </c:numCache>
            </c:numRef>
          </c:xVal>
          <c:yVal>
            <c:numRef>
              <c:f>'House Prices'!$E$2:$E$129</c:f>
              <c:numCache>
                <c:formatCode>General</c:formatCode>
                <c:ptCount val="128"/>
                <c:pt idx="0">
                  <c:v>1790</c:v>
                </c:pt>
                <c:pt idx="1">
                  <c:v>2030</c:v>
                </c:pt>
                <c:pt idx="2">
                  <c:v>1740</c:v>
                </c:pt>
                <c:pt idx="3">
                  <c:v>1980</c:v>
                </c:pt>
                <c:pt idx="4">
                  <c:v>2130</c:v>
                </c:pt>
                <c:pt idx="5">
                  <c:v>1780</c:v>
                </c:pt>
                <c:pt idx="6">
                  <c:v>1830</c:v>
                </c:pt>
                <c:pt idx="7">
                  <c:v>2160</c:v>
                </c:pt>
                <c:pt idx="8">
                  <c:v>2110</c:v>
                </c:pt>
                <c:pt idx="9">
                  <c:v>1730</c:v>
                </c:pt>
                <c:pt idx="10">
                  <c:v>2030</c:v>
                </c:pt>
                <c:pt idx="11">
                  <c:v>1870</c:v>
                </c:pt>
                <c:pt idx="12">
                  <c:v>1910</c:v>
                </c:pt>
                <c:pt idx="13">
                  <c:v>2150</c:v>
                </c:pt>
                <c:pt idx="14">
                  <c:v>2590</c:v>
                </c:pt>
                <c:pt idx="15">
                  <c:v>1780</c:v>
                </c:pt>
                <c:pt idx="16">
                  <c:v>2190</c:v>
                </c:pt>
                <c:pt idx="17">
                  <c:v>1990</c:v>
                </c:pt>
                <c:pt idx="18">
                  <c:v>1700</c:v>
                </c:pt>
                <c:pt idx="19">
                  <c:v>1920</c:v>
                </c:pt>
                <c:pt idx="20">
                  <c:v>1790</c:v>
                </c:pt>
                <c:pt idx="21">
                  <c:v>2000</c:v>
                </c:pt>
                <c:pt idx="22">
                  <c:v>1690</c:v>
                </c:pt>
                <c:pt idx="23">
                  <c:v>1820</c:v>
                </c:pt>
                <c:pt idx="24">
                  <c:v>2210</c:v>
                </c:pt>
                <c:pt idx="25">
                  <c:v>2290</c:v>
                </c:pt>
                <c:pt idx="26">
                  <c:v>2000</c:v>
                </c:pt>
                <c:pt idx="27">
                  <c:v>1700</c:v>
                </c:pt>
                <c:pt idx="28">
                  <c:v>1600</c:v>
                </c:pt>
                <c:pt idx="29">
                  <c:v>2040</c:v>
                </c:pt>
                <c:pt idx="30">
                  <c:v>2250</c:v>
                </c:pt>
                <c:pt idx="31">
                  <c:v>1930</c:v>
                </c:pt>
                <c:pt idx="32">
                  <c:v>2250</c:v>
                </c:pt>
                <c:pt idx="33">
                  <c:v>2280</c:v>
                </c:pt>
                <c:pt idx="34">
                  <c:v>2000</c:v>
                </c:pt>
                <c:pt idx="35">
                  <c:v>2080</c:v>
                </c:pt>
                <c:pt idx="36">
                  <c:v>1880</c:v>
                </c:pt>
                <c:pt idx="37">
                  <c:v>2420</c:v>
                </c:pt>
                <c:pt idx="38">
                  <c:v>1720</c:v>
                </c:pt>
                <c:pt idx="39">
                  <c:v>1740</c:v>
                </c:pt>
                <c:pt idx="40">
                  <c:v>1560</c:v>
                </c:pt>
                <c:pt idx="41">
                  <c:v>1840</c:v>
                </c:pt>
                <c:pt idx="42">
                  <c:v>1990</c:v>
                </c:pt>
                <c:pt idx="43">
                  <c:v>1920</c:v>
                </c:pt>
                <c:pt idx="44">
                  <c:v>1940</c:v>
                </c:pt>
                <c:pt idx="45">
                  <c:v>1810</c:v>
                </c:pt>
                <c:pt idx="46">
                  <c:v>1990</c:v>
                </c:pt>
                <c:pt idx="47">
                  <c:v>2050</c:v>
                </c:pt>
                <c:pt idx="48">
                  <c:v>1980</c:v>
                </c:pt>
                <c:pt idx="49">
                  <c:v>1700</c:v>
                </c:pt>
                <c:pt idx="50">
                  <c:v>2100</c:v>
                </c:pt>
                <c:pt idx="51">
                  <c:v>1860</c:v>
                </c:pt>
                <c:pt idx="52">
                  <c:v>2150</c:v>
                </c:pt>
                <c:pt idx="53">
                  <c:v>2100</c:v>
                </c:pt>
                <c:pt idx="54">
                  <c:v>1650</c:v>
                </c:pt>
                <c:pt idx="55">
                  <c:v>1720</c:v>
                </c:pt>
                <c:pt idx="56">
                  <c:v>2190</c:v>
                </c:pt>
                <c:pt idx="57">
                  <c:v>2240</c:v>
                </c:pt>
                <c:pt idx="58">
                  <c:v>1840</c:v>
                </c:pt>
                <c:pt idx="59">
                  <c:v>2090</c:v>
                </c:pt>
                <c:pt idx="60">
                  <c:v>2200</c:v>
                </c:pt>
                <c:pt idx="61">
                  <c:v>1610</c:v>
                </c:pt>
                <c:pt idx="62">
                  <c:v>2220</c:v>
                </c:pt>
                <c:pt idx="63">
                  <c:v>1910</c:v>
                </c:pt>
                <c:pt idx="64">
                  <c:v>1860</c:v>
                </c:pt>
                <c:pt idx="65">
                  <c:v>1450</c:v>
                </c:pt>
                <c:pt idx="66">
                  <c:v>2210</c:v>
                </c:pt>
                <c:pt idx="67">
                  <c:v>2040</c:v>
                </c:pt>
                <c:pt idx="68">
                  <c:v>2140</c:v>
                </c:pt>
                <c:pt idx="69">
                  <c:v>2080</c:v>
                </c:pt>
                <c:pt idx="70">
                  <c:v>1950</c:v>
                </c:pt>
                <c:pt idx="71">
                  <c:v>2160</c:v>
                </c:pt>
                <c:pt idx="72">
                  <c:v>1650</c:v>
                </c:pt>
                <c:pt idx="73">
                  <c:v>2040</c:v>
                </c:pt>
                <c:pt idx="74">
                  <c:v>2140</c:v>
                </c:pt>
                <c:pt idx="75">
                  <c:v>1900</c:v>
                </c:pt>
                <c:pt idx="76">
                  <c:v>1930</c:v>
                </c:pt>
                <c:pt idx="77">
                  <c:v>2280</c:v>
                </c:pt>
                <c:pt idx="78">
                  <c:v>2130</c:v>
                </c:pt>
                <c:pt idx="79">
                  <c:v>1780</c:v>
                </c:pt>
                <c:pt idx="80">
                  <c:v>2190</c:v>
                </c:pt>
                <c:pt idx="81">
                  <c:v>2140</c:v>
                </c:pt>
                <c:pt idx="82">
                  <c:v>2050</c:v>
                </c:pt>
                <c:pt idx="83">
                  <c:v>2410</c:v>
                </c:pt>
                <c:pt idx="84">
                  <c:v>1520</c:v>
                </c:pt>
                <c:pt idx="85">
                  <c:v>2250</c:v>
                </c:pt>
                <c:pt idx="86">
                  <c:v>1900</c:v>
                </c:pt>
                <c:pt idx="87">
                  <c:v>1880</c:v>
                </c:pt>
                <c:pt idx="88">
                  <c:v>1930</c:v>
                </c:pt>
                <c:pt idx="89">
                  <c:v>2010</c:v>
                </c:pt>
                <c:pt idx="90">
                  <c:v>1920</c:v>
                </c:pt>
                <c:pt idx="91">
                  <c:v>2150</c:v>
                </c:pt>
                <c:pt idx="92">
                  <c:v>2110</c:v>
                </c:pt>
                <c:pt idx="93">
                  <c:v>2080</c:v>
                </c:pt>
                <c:pt idx="94">
                  <c:v>2150</c:v>
                </c:pt>
                <c:pt idx="95">
                  <c:v>1970</c:v>
                </c:pt>
                <c:pt idx="96">
                  <c:v>2440</c:v>
                </c:pt>
                <c:pt idx="97">
                  <c:v>2000</c:v>
                </c:pt>
                <c:pt idx="98">
                  <c:v>2060</c:v>
                </c:pt>
                <c:pt idx="99">
                  <c:v>2080</c:v>
                </c:pt>
                <c:pt idx="100">
                  <c:v>2010</c:v>
                </c:pt>
                <c:pt idx="101">
                  <c:v>2260</c:v>
                </c:pt>
                <c:pt idx="102">
                  <c:v>2410</c:v>
                </c:pt>
                <c:pt idx="103">
                  <c:v>2440</c:v>
                </c:pt>
                <c:pt idx="104">
                  <c:v>1910</c:v>
                </c:pt>
                <c:pt idx="105">
                  <c:v>2530</c:v>
                </c:pt>
                <c:pt idx="106">
                  <c:v>2130</c:v>
                </c:pt>
                <c:pt idx="107">
                  <c:v>1890</c:v>
                </c:pt>
                <c:pt idx="108">
                  <c:v>1990</c:v>
                </c:pt>
                <c:pt idx="109">
                  <c:v>2110</c:v>
                </c:pt>
                <c:pt idx="110">
                  <c:v>1710</c:v>
                </c:pt>
                <c:pt idx="111">
                  <c:v>1740</c:v>
                </c:pt>
                <c:pt idx="112">
                  <c:v>1940</c:v>
                </c:pt>
                <c:pt idx="113">
                  <c:v>2000</c:v>
                </c:pt>
                <c:pt idx="114">
                  <c:v>2010</c:v>
                </c:pt>
                <c:pt idx="115">
                  <c:v>1900</c:v>
                </c:pt>
                <c:pt idx="116">
                  <c:v>2290</c:v>
                </c:pt>
                <c:pt idx="117">
                  <c:v>1920</c:v>
                </c:pt>
                <c:pt idx="118">
                  <c:v>1950</c:v>
                </c:pt>
                <c:pt idx="119">
                  <c:v>1920</c:v>
                </c:pt>
                <c:pt idx="120">
                  <c:v>1930</c:v>
                </c:pt>
                <c:pt idx="121">
                  <c:v>1930</c:v>
                </c:pt>
                <c:pt idx="122">
                  <c:v>2060</c:v>
                </c:pt>
                <c:pt idx="123">
                  <c:v>1900</c:v>
                </c:pt>
                <c:pt idx="124">
                  <c:v>2160</c:v>
                </c:pt>
                <c:pt idx="125">
                  <c:v>2070</c:v>
                </c:pt>
                <c:pt idx="126">
                  <c:v>2020</c:v>
                </c:pt>
                <c:pt idx="127">
                  <c:v>2250</c:v>
                </c:pt>
              </c:numCache>
            </c:numRef>
          </c:yVal>
          <c:smooth val="0"/>
          <c:extLst>
            <c:ext xmlns:c16="http://schemas.microsoft.com/office/drawing/2014/chart" uri="{C3380CC4-5D6E-409C-BE32-E72D297353CC}">
              <c16:uniqueId val="{00000000-1A84-9F40-BA28-F2490B96B360}"/>
            </c:ext>
          </c:extLst>
        </c:ser>
        <c:dLbls>
          <c:showLegendKey val="0"/>
          <c:showVal val="0"/>
          <c:showCatName val="0"/>
          <c:showSerName val="0"/>
          <c:showPercent val="0"/>
          <c:showBubbleSize val="0"/>
        </c:dLbls>
        <c:axId val="58960719"/>
        <c:axId val="59641071"/>
      </c:scatterChart>
      <c:valAx>
        <c:axId val="58960719"/>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641071"/>
        <c:crosses val="autoZero"/>
        <c:crossBetween val="midCat"/>
      </c:valAx>
      <c:valAx>
        <c:axId val="5964107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Sq</a:t>
                </a:r>
                <a:r>
                  <a:rPr lang="en-US" baseline="0"/>
                  <a:t> Footage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960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361950</xdr:colOff>
      <xdr:row>10</xdr:row>
      <xdr:rowOff>107950</xdr:rowOff>
    </xdr:from>
    <xdr:to>
      <xdr:col>18</xdr:col>
      <xdr:colOff>222250</xdr:colOff>
      <xdr:row>24</xdr:row>
      <xdr:rowOff>184150</xdr:rowOff>
    </xdr:to>
    <xdr:graphicFrame macro="">
      <xdr:nvGraphicFramePr>
        <xdr:cNvPr id="5" name="Chart 4">
          <a:extLst>
            <a:ext uri="{FF2B5EF4-FFF2-40B4-BE49-F238E27FC236}">
              <a16:creationId xmlns:a16="http://schemas.microsoft.com/office/drawing/2014/main" id="{FDAD2D45-2944-9685-12C3-B116B6A58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37</xdr:row>
      <xdr:rowOff>0</xdr:rowOff>
    </xdr:from>
    <xdr:to>
      <xdr:col>14</xdr:col>
      <xdr:colOff>438150</xdr:colOff>
      <xdr:row>51</xdr:row>
      <xdr:rowOff>171450</xdr:rowOff>
    </xdr:to>
    <xdr:pic>
      <xdr:nvPicPr>
        <xdr:cNvPr id="4" name="Picture 3">
          <a:extLst>
            <a:ext uri="{FF2B5EF4-FFF2-40B4-BE49-F238E27FC236}">
              <a16:creationId xmlns:a16="http://schemas.microsoft.com/office/drawing/2014/main" id="{7BB305C6-1404-347A-3355-5EA393B9107D}"/>
            </a:ext>
            <a:ext uri="{147F2762-F138-4A5C-976F-8EAC2B608ADB}">
              <a16:predDERef xmlns:a16="http://schemas.microsoft.com/office/drawing/2014/main" pred="{39B490A2-20CB-5B4A-01EF-7B84772905B9}"/>
            </a:ext>
          </a:extLst>
        </xdr:cNvPr>
        <xdr:cNvPicPr>
          <a:picLocks noChangeAspect="1"/>
        </xdr:cNvPicPr>
      </xdr:nvPicPr>
      <xdr:blipFill>
        <a:blip xmlns:r="http://schemas.openxmlformats.org/officeDocument/2006/relationships" r:embed="rId1"/>
        <a:stretch>
          <a:fillRect/>
        </a:stretch>
      </xdr:blipFill>
      <xdr:spPr>
        <a:xfrm>
          <a:off x="5905500" y="7048500"/>
          <a:ext cx="4572000" cy="2838450"/>
        </a:xfrm>
        <a:prstGeom prst="rect">
          <a:avLst/>
        </a:prstGeom>
      </xdr:spPr>
    </xdr:pic>
    <xdr:clientData/>
  </xdr:twoCellAnchor>
  <xdr:twoCellAnchor editAs="oneCell">
    <xdr:from>
      <xdr:col>7</xdr:col>
      <xdr:colOff>0</xdr:colOff>
      <xdr:row>37</xdr:row>
      <xdr:rowOff>0</xdr:rowOff>
    </xdr:from>
    <xdr:to>
      <xdr:col>14</xdr:col>
      <xdr:colOff>438150</xdr:colOff>
      <xdr:row>51</xdr:row>
      <xdr:rowOff>171450</xdr:rowOff>
    </xdr:to>
    <xdr:pic>
      <xdr:nvPicPr>
        <xdr:cNvPr id="5" name="Picture 4">
          <a:extLst>
            <a:ext uri="{FF2B5EF4-FFF2-40B4-BE49-F238E27FC236}">
              <a16:creationId xmlns:a16="http://schemas.microsoft.com/office/drawing/2014/main" id="{DAC43CCE-351D-35BD-60E8-2D636DC4BFA0}"/>
            </a:ext>
            <a:ext uri="{147F2762-F138-4A5C-976F-8EAC2B608ADB}">
              <a16:predDERef xmlns:a16="http://schemas.microsoft.com/office/drawing/2014/main" pred="{7BB305C6-1404-347A-3355-5EA393B9107D}"/>
            </a:ext>
          </a:extLst>
        </xdr:cNvPr>
        <xdr:cNvPicPr>
          <a:picLocks noChangeAspect="1"/>
        </xdr:cNvPicPr>
      </xdr:nvPicPr>
      <xdr:blipFill>
        <a:blip xmlns:r="http://schemas.openxmlformats.org/officeDocument/2006/relationships" r:embed="rId1"/>
        <a:stretch>
          <a:fillRect/>
        </a:stretch>
      </xdr:blipFill>
      <xdr:spPr>
        <a:xfrm>
          <a:off x="5905500" y="7048500"/>
          <a:ext cx="4572000" cy="2838450"/>
        </a:xfrm>
        <a:prstGeom prst="rect">
          <a:avLst/>
        </a:prstGeom>
      </xdr:spPr>
    </xdr:pic>
    <xdr:clientData/>
  </xdr:twoCellAnchor>
  <xdr:twoCellAnchor editAs="oneCell">
    <xdr:from>
      <xdr:col>0</xdr:col>
      <xdr:colOff>95250</xdr:colOff>
      <xdr:row>15</xdr:row>
      <xdr:rowOff>28575</xdr:rowOff>
    </xdr:from>
    <xdr:to>
      <xdr:col>5</xdr:col>
      <xdr:colOff>676275</xdr:colOff>
      <xdr:row>32</xdr:row>
      <xdr:rowOff>0</xdr:rowOff>
    </xdr:to>
    <xdr:pic>
      <xdr:nvPicPr>
        <xdr:cNvPr id="8" name="Picture 5">
          <a:extLst>
            <a:ext uri="{FF2B5EF4-FFF2-40B4-BE49-F238E27FC236}">
              <a16:creationId xmlns:a16="http://schemas.microsoft.com/office/drawing/2014/main" id="{8E8E560E-A39D-B023-8A57-22D7C5D06368}"/>
            </a:ext>
            <a:ext uri="{147F2762-F138-4A5C-976F-8EAC2B608ADB}">
              <a16:predDERef xmlns:a16="http://schemas.microsoft.com/office/drawing/2014/main" pred="{DAC43CCE-351D-35BD-60E8-2D636DC4BFA0}"/>
            </a:ext>
          </a:extLst>
        </xdr:cNvPr>
        <xdr:cNvPicPr>
          <a:picLocks noChangeAspect="1"/>
        </xdr:cNvPicPr>
      </xdr:nvPicPr>
      <xdr:blipFill>
        <a:blip xmlns:r="http://schemas.openxmlformats.org/officeDocument/2006/relationships" r:embed="rId1"/>
        <a:stretch>
          <a:fillRect/>
        </a:stretch>
      </xdr:blipFill>
      <xdr:spPr>
        <a:xfrm>
          <a:off x="95250" y="2886075"/>
          <a:ext cx="5181600" cy="3209925"/>
        </a:xfrm>
        <a:prstGeom prst="rect">
          <a:avLst/>
        </a:prstGeom>
      </xdr:spPr>
    </xdr:pic>
    <xdr:clientData/>
  </xdr:twoCellAnchor>
  <xdr:twoCellAnchor editAs="oneCell">
    <xdr:from>
      <xdr:col>6</xdr:col>
      <xdr:colOff>304800</xdr:colOff>
      <xdr:row>14</xdr:row>
      <xdr:rowOff>66675</xdr:rowOff>
    </xdr:from>
    <xdr:to>
      <xdr:col>15</xdr:col>
      <xdr:colOff>142875</xdr:colOff>
      <xdr:row>32</xdr:row>
      <xdr:rowOff>104775</xdr:rowOff>
    </xdr:to>
    <xdr:pic>
      <xdr:nvPicPr>
        <xdr:cNvPr id="11" name="Picture 6">
          <a:extLst>
            <a:ext uri="{FF2B5EF4-FFF2-40B4-BE49-F238E27FC236}">
              <a16:creationId xmlns:a16="http://schemas.microsoft.com/office/drawing/2014/main" id="{384A8264-793E-0DC0-51E7-C0AC7CEE692D}"/>
            </a:ext>
            <a:ext uri="{147F2762-F138-4A5C-976F-8EAC2B608ADB}">
              <a16:predDERef xmlns:a16="http://schemas.microsoft.com/office/drawing/2014/main" pred="{8E8E560E-A39D-B023-8A57-22D7C5D06368}"/>
            </a:ext>
          </a:extLst>
        </xdr:cNvPr>
        <xdr:cNvPicPr>
          <a:picLocks noChangeAspect="1"/>
        </xdr:cNvPicPr>
      </xdr:nvPicPr>
      <xdr:blipFill>
        <a:blip xmlns:r="http://schemas.openxmlformats.org/officeDocument/2006/relationships" r:embed="rId2"/>
        <a:stretch>
          <a:fillRect/>
        </a:stretch>
      </xdr:blipFill>
      <xdr:spPr>
        <a:xfrm>
          <a:off x="5619750" y="2733675"/>
          <a:ext cx="5153025" cy="3467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5"/>
  <sheetViews>
    <sheetView tabSelected="1" workbookViewId="0">
      <selection activeCell="M7" sqref="M7"/>
    </sheetView>
  </sheetViews>
  <sheetFormatPr baseColWidth="10" defaultColWidth="8.83203125" defaultRowHeight="15" x14ac:dyDescent="0.2"/>
  <cols>
    <col min="3" max="3" width="11.5" customWidth="1"/>
    <col min="4" max="4" width="12.5" bestFit="1" customWidth="1"/>
    <col min="6" max="6" width="10" bestFit="1" customWidth="1"/>
    <col min="7" max="7" width="10.5" bestFit="1" customWidth="1"/>
    <col min="9" max="9" width="23.33203125" customWidth="1"/>
    <col min="10" max="10" width="31.5" customWidth="1"/>
    <col min="11" max="11" width="26.6640625" customWidth="1"/>
  </cols>
  <sheetData>
    <row r="1" spans="1:15" x14ac:dyDescent="0.2">
      <c r="A1" t="s">
        <v>0</v>
      </c>
      <c r="B1" t="s">
        <v>1</v>
      </c>
      <c r="C1" t="s">
        <v>2</v>
      </c>
      <c r="D1" t="s">
        <v>3</v>
      </c>
      <c r="E1" t="s">
        <v>4</v>
      </c>
      <c r="F1" t="s">
        <v>5</v>
      </c>
      <c r="G1" t="s">
        <v>6</v>
      </c>
      <c r="H1" t="s">
        <v>7</v>
      </c>
      <c r="I1" t="s">
        <v>8</v>
      </c>
      <c r="J1" t="s">
        <v>9</v>
      </c>
      <c r="K1" t="s">
        <v>10</v>
      </c>
    </row>
    <row r="2" spans="1:15" x14ac:dyDescent="0.2">
      <c r="A2">
        <v>1</v>
      </c>
      <c r="B2" t="s">
        <v>11</v>
      </c>
      <c r="C2" t="s">
        <v>12</v>
      </c>
      <c r="D2">
        <v>114300</v>
      </c>
      <c r="E2">
        <v>1790</v>
      </c>
      <c r="F2">
        <v>2</v>
      </c>
      <c r="G2">
        <v>2</v>
      </c>
      <c r="H2">
        <v>2</v>
      </c>
      <c r="I2">
        <f>IF(B2="no",1,0)</f>
        <v>1</v>
      </c>
      <c r="J2">
        <f t="shared" ref="J2:J33" si="0">IF(C2="west",1,0)</f>
        <v>0</v>
      </c>
      <c r="K2">
        <f t="shared" ref="K2:K33" si="1">IF(C2="east",1,0)</f>
        <v>1</v>
      </c>
      <c r="N2">
        <f>COUNTIF(C:C,"east")</f>
        <v>45</v>
      </c>
      <c r="O2" t="s">
        <v>13</v>
      </c>
    </row>
    <row r="3" spans="1:15" x14ac:dyDescent="0.2">
      <c r="A3">
        <v>2</v>
      </c>
      <c r="B3" t="s">
        <v>11</v>
      </c>
      <c r="C3" t="s">
        <v>12</v>
      </c>
      <c r="D3">
        <v>114200</v>
      </c>
      <c r="E3">
        <v>2030</v>
      </c>
      <c r="F3">
        <v>4</v>
      </c>
      <c r="G3">
        <v>2</v>
      </c>
      <c r="H3">
        <v>3</v>
      </c>
      <c r="I3">
        <f>IF(B3="no",1,0)</f>
        <v>1</v>
      </c>
      <c r="J3">
        <f t="shared" si="0"/>
        <v>0</v>
      </c>
      <c r="K3">
        <f t="shared" si="1"/>
        <v>1</v>
      </c>
      <c r="N3">
        <f>COUNTIF(C:C,"west")</f>
        <v>39</v>
      </c>
      <c r="O3" t="s">
        <v>14</v>
      </c>
    </row>
    <row r="4" spans="1:15" x14ac:dyDescent="0.2">
      <c r="A4">
        <v>3</v>
      </c>
      <c r="B4" t="s">
        <v>11</v>
      </c>
      <c r="C4" t="s">
        <v>12</v>
      </c>
      <c r="D4">
        <v>114800</v>
      </c>
      <c r="E4">
        <v>1740</v>
      </c>
      <c r="F4">
        <v>3</v>
      </c>
      <c r="G4">
        <v>2</v>
      </c>
      <c r="H4">
        <v>1</v>
      </c>
      <c r="I4">
        <f t="shared" ref="I4:I33" si="2">IF(B4="no",1,0)</f>
        <v>1</v>
      </c>
      <c r="J4">
        <f t="shared" si="0"/>
        <v>0</v>
      </c>
      <c r="K4">
        <f t="shared" si="1"/>
        <v>1</v>
      </c>
      <c r="N4">
        <f>COUNTIF(C:C,"north")</f>
        <v>44</v>
      </c>
      <c r="O4" t="s">
        <v>15</v>
      </c>
    </row>
    <row r="5" spans="1:15" x14ac:dyDescent="0.2">
      <c r="A5">
        <v>4</v>
      </c>
      <c r="B5" t="s">
        <v>11</v>
      </c>
      <c r="C5" t="s">
        <v>12</v>
      </c>
      <c r="D5">
        <v>94700</v>
      </c>
      <c r="E5">
        <v>1980</v>
      </c>
      <c r="F5">
        <v>3</v>
      </c>
      <c r="G5">
        <v>2</v>
      </c>
      <c r="H5">
        <v>3</v>
      </c>
      <c r="I5">
        <f t="shared" si="2"/>
        <v>1</v>
      </c>
      <c r="J5">
        <f t="shared" si="0"/>
        <v>0</v>
      </c>
      <c r="K5">
        <f t="shared" si="1"/>
        <v>1</v>
      </c>
    </row>
    <row r="6" spans="1:15" x14ac:dyDescent="0.2">
      <c r="A6">
        <v>5</v>
      </c>
      <c r="B6" t="s">
        <v>11</v>
      </c>
      <c r="C6" t="s">
        <v>12</v>
      </c>
      <c r="D6">
        <v>119800</v>
      </c>
      <c r="E6">
        <v>2130</v>
      </c>
      <c r="F6">
        <v>3</v>
      </c>
      <c r="G6">
        <v>3</v>
      </c>
      <c r="H6">
        <v>3</v>
      </c>
      <c r="I6">
        <f t="shared" si="2"/>
        <v>1</v>
      </c>
      <c r="J6">
        <f t="shared" si="0"/>
        <v>0</v>
      </c>
      <c r="K6">
        <f t="shared" si="1"/>
        <v>1</v>
      </c>
    </row>
    <row r="7" spans="1:15" x14ac:dyDescent="0.2">
      <c r="A7">
        <v>6</v>
      </c>
      <c r="B7" t="s">
        <v>11</v>
      </c>
      <c r="C7" t="s">
        <v>16</v>
      </c>
      <c r="D7">
        <v>114600</v>
      </c>
      <c r="E7">
        <v>1780</v>
      </c>
      <c r="F7">
        <v>3</v>
      </c>
      <c r="G7">
        <v>2</v>
      </c>
      <c r="H7">
        <v>2</v>
      </c>
      <c r="I7">
        <f t="shared" si="2"/>
        <v>1</v>
      </c>
      <c r="J7">
        <f t="shared" si="0"/>
        <v>0</v>
      </c>
      <c r="K7">
        <f t="shared" si="1"/>
        <v>0</v>
      </c>
    </row>
    <row r="8" spans="1:15" x14ac:dyDescent="0.2">
      <c r="A8">
        <v>7</v>
      </c>
      <c r="B8" t="s">
        <v>17</v>
      </c>
      <c r="C8" t="s">
        <v>18</v>
      </c>
      <c r="D8">
        <v>151600</v>
      </c>
      <c r="E8">
        <v>1830</v>
      </c>
      <c r="F8">
        <v>3</v>
      </c>
      <c r="G8">
        <v>3</v>
      </c>
      <c r="H8">
        <v>3</v>
      </c>
      <c r="I8">
        <f t="shared" si="2"/>
        <v>0</v>
      </c>
      <c r="J8">
        <f t="shared" si="0"/>
        <v>1</v>
      </c>
      <c r="K8">
        <f t="shared" si="1"/>
        <v>0</v>
      </c>
    </row>
    <row r="9" spans="1:15" x14ac:dyDescent="0.2">
      <c r="A9">
        <v>8</v>
      </c>
      <c r="B9" t="s">
        <v>11</v>
      </c>
      <c r="C9" t="s">
        <v>18</v>
      </c>
      <c r="D9">
        <v>150700</v>
      </c>
      <c r="E9">
        <v>2160</v>
      </c>
      <c r="F9">
        <v>4</v>
      </c>
      <c r="G9">
        <v>2</v>
      </c>
      <c r="H9">
        <v>2</v>
      </c>
      <c r="I9">
        <f t="shared" si="2"/>
        <v>1</v>
      </c>
      <c r="J9">
        <f t="shared" si="0"/>
        <v>1</v>
      </c>
      <c r="K9">
        <f t="shared" si="1"/>
        <v>0</v>
      </c>
    </row>
    <row r="10" spans="1:15" x14ac:dyDescent="0.2">
      <c r="A10">
        <v>9</v>
      </c>
      <c r="B10" t="s">
        <v>11</v>
      </c>
      <c r="C10" t="s">
        <v>12</v>
      </c>
      <c r="D10">
        <v>119200</v>
      </c>
      <c r="E10">
        <v>2110</v>
      </c>
      <c r="F10">
        <v>4</v>
      </c>
      <c r="G10">
        <v>2</v>
      </c>
      <c r="H10">
        <v>3</v>
      </c>
      <c r="I10">
        <f t="shared" si="2"/>
        <v>1</v>
      </c>
      <c r="J10">
        <f t="shared" si="0"/>
        <v>0</v>
      </c>
      <c r="K10">
        <f t="shared" si="1"/>
        <v>1</v>
      </c>
    </row>
    <row r="11" spans="1:15" x14ac:dyDescent="0.2">
      <c r="A11">
        <v>10</v>
      </c>
      <c r="B11" t="s">
        <v>11</v>
      </c>
      <c r="C11" t="s">
        <v>12</v>
      </c>
      <c r="D11">
        <v>104000</v>
      </c>
      <c r="E11">
        <v>1730</v>
      </c>
      <c r="F11">
        <v>3</v>
      </c>
      <c r="G11">
        <v>3</v>
      </c>
      <c r="H11">
        <v>3</v>
      </c>
      <c r="I11">
        <f t="shared" si="2"/>
        <v>1</v>
      </c>
      <c r="J11">
        <f t="shared" si="0"/>
        <v>0</v>
      </c>
      <c r="K11">
        <f t="shared" si="1"/>
        <v>1</v>
      </c>
    </row>
    <row r="12" spans="1:15" x14ac:dyDescent="0.2">
      <c r="A12">
        <v>11</v>
      </c>
      <c r="B12" t="s">
        <v>17</v>
      </c>
      <c r="C12" t="s">
        <v>12</v>
      </c>
      <c r="D12">
        <v>132500</v>
      </c>
      <c r="E12">
        <v>2030</v>
      </c>
      <c r="F12">
        <v>3</v>
      </c>
      <c r="G12">
        <v>2</v>
      </c>
      <c r="H12">
        <v>3</v>
      </c>
      <c r="I12">
        <f t="shared" si="2"/>
        <v>0</v>
      </c>
      <c r="J12">
        <f t="shared" si="0"/>
        <v>0</v>
      </c>
      <c r="K12">
        <f t="shared" si="1"/>
        <v>1</v>
      </c>
    </row>
    <row r="13" spans="1:15" x14ac:dyDescent="0.2">
      <c r="A13">
        <v>12</v>
      </c>
      <c r="B13" t="s">
        <v>17</v>
      </c>
      <c r="C13" t="s">
        <v>12</v>
      </c>
      <c r="D13">
        <v>123000</v>
      </c>
      <c r="E13">
        <v>1870</v>
      </c>
      <c r="F13">
        <v>2</v>
      </c>
      <c r="G13">
        <v>2</v>
      </c>
      <c r="H13">
        <v>2</v>
      </c>
      <c r="I13">
        <f t="shared" si="2"/>
        <v>0</v>
      </c>
      <c r="J13">
        <f t="shared" si="0"/>
        <v>0</v>
      </c>
      <c r="K13">
        <f t="shared" si="1"/>
        <v>1</v>
      </c>
    </row>
    <row r="14" spans="1:15" x14ac:dyDescent="0.2">
      <c r="A14">
        <v>13</v>
      </c>
      <c r="B14" t="s">
        <v>11</v>
      </c>
      <c r="C14" t="s">
        <v>16</v>
      </c>
      <c r="D14">
        <v>102600</v>
      </c>
      <c r="E14">
        <v>1910</v>
      </c>
      <c r="F14">
        <v>3</v>
      </c>
      <c r="G14">
        <v>2</v>
      </c>
      <c r="H14">
        <v>4</v>
      </c>
      <c r="I14">
        <f t="shared" si="2"/>
        <v>1</v>
      </c>
      <c r="J14">
        <f t="shared" si="0"/>
        <v>0</v>
      </c>
      <c r="K14">
        <f t="shared" si="1"/>
        <v>0</v>
      </c>
    </row>
    <row r="15" spans="1:15" x14ac:dyDescent="0.2">
      <c r="A15">
        <v>14</v>
      </c>
      <c r="B15" t="s">
        <v>17</v>
      </c>
      <c r="C15" t="s">
        <v>16</v>
      </c>
      <c r="D15">
        <v>126300</v>
      </c>
      <c r="E15">
        <v>2150</v>
      </c>
      <c r="F15">
        <v>3</v>
      </c>
      <c r="G15">
        <v>3</v>
      </c>
      <c r="H15">
        <v>5</v>
      </c>
      <c r="I15">
        <f t="shared" si="2"/>
        <v>0</v>
      </c>
      <c r="J15">
        <f t="shared" si="0"/>
        <v>0</v>
      </c>
      <c r="K15">
        <f t="shared" si="1"/>
        <v>0</v>
      </c>
    </row>
    <row r="16" spans="1:15" x14ac:dyDescent="0.2">
      <c r="A16">
        <v>15</v>
      </c>
      <c r="B16" t="s">
        <v>11</v>
      </c>
      <c r="C16" t="s">
        <v>18</v>
      </c>
      <c r="D16">
        <v>176800</v>
      </c>
      <c r="E16">
        <v>2590</v>
      </c>
      <c r="F16">
        <v>4</v>
      </c>
      <c r="G16">
        <v>3</v>
      </c>
      <c r="H16">
        <v>4</v>
      </c>
      <c r="I16">
        <f t="shared" si="2"/>
        <v>1</v>
      </c>
      <c r="J16">
        <f t="shared" si="0"/>
        <v>1</v>
      </c>
      <c r="K16">
        <f t="shared" si="1"/>
        <v>0</v>
      </c>
    </row>
    <row r="17" spans="1:11" x14ac:dyDescent="0.2">
      <c r="A17">
        <v>16</v>
      </c>
      <c r="B17" t="s">
        <v>11</v>
      </c>
      <c r="C17" t="s">
        <v>18</v>
      </c>
      <c r="D17">
        <v>145800</v>
      </c>
      <c r="E17">
        <v>1780</v>
      </c>
      <c r="F17">
        <v>4</v>
      </c>
      <c r="G17">
        <v>2</v>
      </c>
      <c r="H17">
        <v>1</v>
      </c>
      <c r="I17">
        <f t="shared" si="2"/>
        <v>1</v>
      </c>
      <c r="J17">
        <f t="shared" si="0"/>
        <v>1</v>
      </c>
      <c r="K17">
        <f t="shared" si="1"/>
        <v>0</v>
      </c>
    </row>
    <row r="18" spans="1:11" x14ac:dyDescent="0.2">
      <c r="A18">
        <v>17</v>
      </c>
      <c r="B18" t="s">
        <v>17</v>
      </c>
      <c r="C18" t="s">
        <v>12</v>
      </c>
      <c r="D18">
        <v>147100</v>
      </c>
      <c r="E18">
        <v>2190</v>
      </c>
      <c r="F18">
        <v>3</v>
      </c>
      <c r="G18">
        <v>3</v>
      </c>
      <c r="H18">
        <v>4</v>
      </c>
      <c r="I18">
        <f t="shared" si="2"/>
        <v>0</v>
      </c>
      <c r="J18">
        <f t="shared" si="0"/>
        <v>0</v>
      </c>
      <c r="K18">
        <f t="shared" si="1"/>
        <v>1</v>
      </c>
    </row>
    <row r="19" spans="1:11" x14ac:dyDescent="0.2">
      <c r="A19">
        <v>18</v>
      </c>
      <c r="B19" t="s">
        <v>11</v>
      </c>
      <c r="C19" t="s">
        <v>16</v>
      </c>
      <c r="D19">
        <v>83600</v>
      </c>
      <c r="E19">
        <v>1990</v>
      </c>
      <c r="F19">
        <v>3</v>
      </c>
      <c r="G19">
        <v>3</v>
      </c>
      <c r="H19">
        <v>4</v>
      </c>
      <c r="I19">
        <f t="shared" si="2"/>
        <v>1</v>
      </c>
      <c r="J19">
        <f t="shared" si="0"/>
        <v>0</v>
      </c>
      <c r="K19">
        <f t="shared" si="1"/>
        <v>0</v>
      </c>
    </row>
    <row r="20" spans="1:11" x14ac:dyDescent="0.2">
      <c r="A20">
        <v>19</v>
      </c>
      <c r="B20" t="s">
        <v>17</v>
      </c>
      <c r="C20" t="s">
        <v>12</v>
      </c>
      <c r="D20">
        <v>111400</v>
      </c>
      <c r="E20">
        <v>1700</v>
      </c>
      <c r="F20">
        <v>2</v>
      </c>
      <c r="G20">
        <v>2</v>
      </c>
      <c r="H20">
        <v>1</v>
      </c>
      <c r="I20">
        <f t="shared" si="2"/>
        <v>0</v>
      </c>
      <c r="J20">
        <f t="shared" si="0"/>
        <v>0</v>
      </c>
      <c r="K20">
        <f t="shared" si="1"/>
        <v>1</v>
      </c>
    </row>
    <row r="21" spans="1:11" x14ac:dyDescent="0.2">
      <c r="A21">
        <v>20</v>
      </c>
      <c r="B21" t="s">
        <v>17</v>
      </c>
      <c r="C21" t="s">
        <v>18</v>
      </c>
      <c r="D21">
        <v>167200</v>
      </c>
      <c r="E21">
        <v>1920</v>
      </c>
      <c r="F21">
        <v>3</v>
      </c>
      <c r="G21">
        <v>3</v>
      </c>
      <c r="H21">
        <v>2</v>
      </c>
      <c r="I21">
        <f t="shared" si="2"/>
        <v>0</v>
      </c>
      <c r="J21">
        <f t="shared" si="0"/>
        <v>1</v>
      </c>
      <c r="K21">
        <f t="shared" si="1"/>
        <v>0</v>
      </c>
    </row>
    <row r="22" spans="1:11" x14ac:dyDescent="0.2">
      <c r="A22">
        <v>21</v>
      </c>
      <c r="B22" t="s">
        <v>11</v>
      </c>
      <c r="C22" t="s">
        <v>12</v>
      </c>
      <c r="D22">
        <v>116200</v>
      </c>
      <c r="E22">
        <v>1790</v>
      </c>
      <c r="F22">
        <v>3</v>
      </c>
      <c r="G22">
        <v>2</v>
      </c>
      <c r="H22">
        <v>3</v>
      </c>
      <c r="I22">
        <f t="shared" si="2"/>
        <v>1</v>
      </c>
      <c r="J22">
        <f t="shared" si="0"/>
        <v>0</v>
      </c>
      <c r="K22">
        <f t="shared" si="1"/>
        <v>1</v>
      </c>
    </row>
    <row r="23" spans="1:11" x14ac:dyDescent="0.2">
      <c r="A23">
        <v>22</v>
      </c>
      <c r="B23" t="s">
        <v>11</v>
      </c>
      <c r="C23" t="s">
        <v>16</v>
      </c>
      <c r="D23">
        <v>113800</v>
      </c>
      <c r="E23">
        <v>2000</v>
      </c>
      <c r="F23">
        <v>3</v>
      </c>
      <c r="G23">
        <v>2</v>
      </c>
      <c r="H23">
        <v>4</v>
      </c>
      <c r="I23">
        <f t="shared" si="2"/>
        <v>1</v>
      </c>
      <c r="J23">
        <f t="shared" si="0"/>
        <v>0</v>
      </c>
      <c r="K23">
        <f t="shared" si="1"/>
        <v>0</v>
      </c>
    </row>
    <row r="24" spans="1:11" x14ac:dyDescent="0.2">
      <c r="A24">
        <v>23</v>
      </c>
      <c r="B24" t="s">
        <v>11</v>
      </c>
      <c r="C24" t="s">
        <v>16</v>
      </c>
      <c r="D24">
        <v>91700</v>
      </c>
      <c r="E24">
        <v>1690</v>
      </c>
      <c r="F24">
        <v>3</v>
      </c>
      <c r="G24">
        <v>2</v>
      </c>
      <c r="H24">
        <v>3</v>
      </c>
      <c r="I24">
        <f t="shared" si="2"/>
        <v>1</v>
      </c>
      <c r="J24">
        <f t="shared" si="0"/>
        <v>0</v>
      </c>
      <c r="K24">
        <f t="shared" si="1"/>
        <v>0</v>
      </c>
    </row>
    <row r="25" spans="1:11" x14ac:dyDescent="0.2">
      <c r="A25">
        <v>24</v>
      </c>
      <c r="B25" t="s">
        <v>17</v>
      </c>
      <c r="C25" t="s">
        <v>16</v>
      </c>
      <c r="D25">
        <v>106100</v>
      </c>
      <c r="E25">
        <v>1820</v>
      </c>
      <c r="F25">
        <v>3</v>
      </c>
      <c r="G25">
        <v>2</v>
      </c>
      <c r="H25">
        <v>3</v>
      </c>
      <c r="I25">
        <f t="shared" si="2"/>
        <v>0</v>
      </c>
      <c r="J25">
        <f t="shared" si="0"/>
        <v>0</v>
      </c>
      <c r="K25">
        <f t="shared" si="1"/>
        <v>0</v>
      </c>
    </row>
    <row r="26" spans="1:11" x14ac:dyDescent="0.2">
      <c r="A26">
        <v>25</v>
      </c>
      <c r="B26" t="s">
        <v>17</v>
      </c>
      <c r="C26" t="s">
        <v>12</v>
      </c>
      <c r="D26">
        <v>156400</v>
      </c>
      <c r="E26">
        <v>2210</v>
      </c>
      <c r="F26">
        <v>4</v>
      </c>
      <c r="G26">
        <v>3</v>
      </c>
      <c r="H26">
        <v>2</v>
      </c>
      <c r="I26">
        <f t="shared" si="2"/>
        <v>0</v>
      </c>
      <c r="J26">
        <f t="shared" si="0"/>
        <v>0</v>
      </c>
      <c r="K26">
        <f t="shared" si="1"/>
        <v>1</v>
      </c>
    </row>
    <row r="27" spans="1:11" x14ac:dyDescent="0.2">
      <c r="A27">
        <v>26</v>
      </c>
      <c r="B27" t="s">
        <v>11</v>
      </c>
      <c r="C27" t="s">
        <v>16</v>
      </c>
      <c r="D27">
        <v>149300</v>
      </c>
      <c r="E27">
        <v>2290</v>
      </c>
      <c r="F27">
        <v>4</v>
      </c>
      <c r="G27">
        <v>3</v>
      </c>
      <c r="H27">
        <v>3</v>
      </c>
      <c r="I27">
        <f t="shared" si="2"/>
        <v>1</v>
      </c>
      <c r="J27">
        <f t="shared" si="0"/>
        <v>0</v>
      </c>
      <c r="K27">
        <f t="shared" si="1"/>
        <v>0</v>
      </c>
    </row>
    <row r="28" spans="1:11" x14ac:dyDescent="0.2">
      <c r="A28">
        <v>27</v>
      </c>
      <c r="B28" t="s">
        <v>11</v>
      </c>
      <c r="C28" t="s">
        <v>18</v>
      </c>
      <c r="D28">
        <v>137000</v>
      </c>
      <c r="E28">
        <v>2000</v>
      </c>
      <c r="F28">
        <v>4</v>
      </c>
      <c r="G28">
        <v>2</v>
      </c>
      <c r="H28">
        <v>3</v>
      </c>
      <c r="I28">
        <f t="shared" si="2"/>
        <v>1</v>
      </c>
      <c r="J28">
        <f t="shared" si="0"/>
        <v>1</v>
      </c>
      <c r="K28">
        <f t="shared" si="1"/>
        <v>0</v>
      </c>
    </row>
    <row r="29" spans="1:11" x14ac:dyDescent="0.2">
      <c r="A29">
        <v>28</v>
      </c>
      <c r="B29" t="s">
        <v>11</v>
      </c>
      <c r="C29" t="s">
        <v>12</v>
      </c>
      <c r="D29">
        <v>99300</v>
      </c>
      <c r="E29">
        <v>1700</v>
      </c>
      <c r="F29">
        <v>3</v>
      </c>
      <c r="G29">
        <v>2</v>
      </c>
      <c r="H29">
        <v>2</v>
      </c>
      <c r="I29">
        <f t="shared" si="2"/>
        <v>1</v>
      </c>
      <c r="J29">
        <f t="shared" si="0"/>
        <v>0</v>
      </c>
      <c r="K29">
        <f t="shared" si="1"/>
        <v>1</v>
      </c>
    </row>
    <row r="30" spans="1:11" x14ac:dyDescent="0.2">
      <c r="A30">
        <v>29</v>
      </c>
      <c r="B30" t="s">
        <v>11</v>
      </c>
      <c r="C30" t="s">
        <v>16</v>
      </c>
      <c r="D30">
        <v>69100</v>
      </c>
      <c r="E30">
        <v>1600</v>
      </c>
      <c r="F30">
        <v>2</v>
      </c>
      <c r="G30">
        <v>2</v>
      </c>
      <c r="H30">
        <v>3</v>
      </c>
      <c r="I30">
        <f t="shared" si="2"/>
        <v>1</v>
      </c>
      <c r="J30">
        <f t="shared" si="0"/>
        <v>0</v>
      </c>
      <c r="K30">
        <f t="shared" si="1"/>
        <v>0</v>
      </c>
    </row>
    <row r="31" spans="1:11" x14ac:dyDescent="0.2">
      <c r="A31">
        <v>30</v>
      </c>
      <c r="B31" t="s">
        <v>17</v>
      </c>
      <c r="C31" t="s">
        <v>18</v>
      </c>
      <c r="D31">
        <v>188000</v>
      </c>
      <c r="E31">
        <v>2040</v>
      </c>
      <c r="F31">
        <v>4</v>
      </c>
      <c r="G31">
        <v>3</v>
      </c>
      <c r="H31">
        <v>1</v>
      </c>
      <c r="I31">
        <f t="shared" si="2"/>
        <v>0</v>
      </c>
      <c r="J31">
        <f t="shared" si="0"/>
        <v>1</v>
      </c>
      <c r="K31">
        <f t="shared" si="1"/>
        <v>0</v>
      </c>
    </row>
    <row r="32" spans="1:11" x14ac:dyDescent="0.2">
      <c r="A32">
        <v>31</v>
      </c>
      <c r="B32" t="s">
        <v>17</v>
      </c>
      <c r="C32" t="s">
        <v>18</v>
      </c>
      <c r="D32">
        <v>182000</v>
      </c>
      <c r="E32">
        <v>2250</v>
      </c>
      <c r="F32">
        <v>4</v>
      </c>
      <c r="G32">
        <v>3</v>
      </c>
      <c r="H32">
        <v>3</v>
      </c>
      <c r="I32">
        <f t="shared" si="2"/>
        <v>0</v>
      </c>
      <c r="J32">
        <f t="shared" si="0"/>
        <v>1</v>
      </c>
      <c r="K32">
        <f t="shared" si="1"/>
        <v>0</v>
      </c>
    </row>
    <row r="33" spans="1:11" x14ac:dyDescent="0.2">
      <c r="A33">
        <v>32</v>
      </c>
      <c r="B33" t="s">
        <v>17</v>
      </c>
      <c r="C33" t="s">
        <v>16</v>
      </c>
      <c r="D33">
        <v>112300</v>
      </c>
      <c r="E33">
        <v>1930</v>
      </c>
      <c r="F33">
        <v>2</v>
      </c>
      <c r="G33">
        <v>2</v>
      </c>
      <c r="H33">
        <v>2</v>
      </c>
      <c r="I33">
        <f t="shared" si="2"/>
        <v>0</v>
      </c>
      <c r="J33">
        <f t="shared" si="0"/>
        <v>0</v>
      </c>
      <c r="K33">
        <f t="shared" si="1"/>
        <v>0</v>
      </c>
    </row>
    <row r="34" spans="1:11" x14ac:dyDescent="0.2">
      <c r="A34">
        <v>33</v>
      </c>
      <c r="B34" t="s">
        <v>17</v>
      </c>
      <c r="C34" t="s">
        <v>12</v>
      </c>
      <c r="D34">
        <v>135000</v>
      </c>
      <c r="E34">
        <v>2250</v>
      </c>
      <c r="F34">
        <v>3</v>
      </c>
      <c r="G34">
        <v>3</v>
      </c>
      <c r="H34">
        <v>3</v>
      </c>
      <c r="I34">
        <f t="shared" ref="I34:I65" si="3">IF(B34="no",1,0)</f>
        <v>0</v>
      </c>
      <c r="J34">
        <f t="shared" ref="J34:J65" si="4">IF(C34="west",1,0)</f>
        <v>0</v>
      </c>
      <c r="K34">
        <f t="shared" ref="K34:K65" si="5">IF(C34="east",1,0)</f>
        <v>1</v>
      </c>
    </row>
    <row r="35" spans="1:11" x14ac:dyDescent="0.2">
      <c r="A35">
        <v>34</v>
      </c>
      <c r="B35" t="s">
        <v>17</v>
      </c>
      <c r="C35" t="s">
        <v>12</v>
      </c>
      <c r="D35">
        <v>139600</v>
      </c>
      <c r="E35">
        <v>2280</v>
      </c>
      <c r="F35">
        <v>5</v>
      </c>
      <c r="G35">
        <v>3</v>
      </c>
      <c r="H35">
        <v>4</v>
      </c>
      <c r="I35">
        <f t="shared" si="3"/>
        <v>0</v>
      </c>
      <c r="J35">
        <f t="shared" si="4"/>
        <v>0</v>
      </c>
      <c r="K35">
        <f t="shared" si="5"/>
        <v>1</v>
      </c>
    </row>
    <row r="36" spans="1:11" x14ac:dyDescent="0.2">
      <c r="A36">
        <v>35</v>
      </c>
      <c r="B36" t="s">
        <v>11</v>
      </c>
      <c r="C36" t="s">
        <v>16</v>
      </c>
      <c r="D36">
        <v>117800</v>
      </c>
      <c r="E36">
        <v>2000</v>
      </c>
      <c r="F36">
        <v>2</v>
      </c>
      <c r="G36">
        <v>2</v>
      </c>
      <c r="H36">
        <v>3</v>
      </c>
      <c r="I36">
        <f t="shared" si="3"/>
        <v>1</v>
      </c>
      <c r="J36">
        <f t="shared" si="4"/>
        <v>0</v>
      </c>
      <c r="K36">
        <f t="shared" si="5"/>
        <v>0</v>
      </c>
    </row>
    <row r="37" spans="1:11" x14ac:dyDescent="0.2">
      <c r="A37">
        <v>36</v>
      </c>
      <c r="B37" t="s">
        <v>11</v>
      </c>
      <c r="C37" t="s">
        <v>16</v>
      </c>
      <c r="D37">
        <v>117100</v>
      </c>
      <c r="E37">
        <v>2080</v>
      </c>
      <c r="F37">
        <v>3</v>
      </c>
      <c r="G37">
        <v>3</v>
      </c>
      <c r="H37">
        <v>3</v>
      </c>
      <c r="I37">
        <f t="shared" si="3"/>
        <v>1</v>
      </c>
      <c r="J37">
        <f t="shared" si="4"/>
        <v>0</v>
      </c>
      <c r="K37">
        <f t="shared" si="5"/>
        <v>0</v>
      </c>
    </row>
    <row r="38" spans="1:11" x14ac:dyDescent="0.2">
      <c r="A38">
        <v>37</v>
      </c>
      <c r="B38" t="s">
        <v>11</v>
      </c>
      <c r="C38" t="s">
        <v>16</v>
      </c>
      <c r="D38">
        <v>117500</v>
      </c>
      <c r="E38">
        <v>1880</v>
      </c>
      <c r="F38">
        <v>2</v>
      </c>
      <c r="G38">
        <v>2</v>
      </c>
      <c r="H38">
        <v>2</v>
      </c>
      <c r="I38">
        <f t="shared" si="3"/>
        <v>1</v>
      </c>
      <c r="J38">
        <f t="shared" si="4"/>
        <v>0</v>
      </c>
      <c r="K38">
        <f t="shared" si="5"/>
        <v>0</v>
      </c>
    </row>
    <row r="39" spans="1:11" x14ac:dyDescent="0.2">
      <c r="A39">
        <v>38</v>
      </c>
      <c r="B39" t="s">
        <v>11</v>
      </c>
      <c r="C39" t="s">
        <v>18</v>
      </c>
      <c r="D39">
        <v>147000</v>
      </c>
      <c r="E39">
        <v>2420</v>
      </c>
      <c r="F39">
        <v>4</v>
      </c>
      <c r="G39">
        <v>3</v>
      </c>
      <c r="H39">
        <v>4</v>
      </c>
      <c r="I39">
        <f t="shared" si="3"/>
        <v>1</v>
      </c>
      <c r="J39">
        <f t="shared" si="4"/>
        <v>1</v>
      </c>
      <c r="K39">
        <f t="shared" si="5"/>
        <v>0</v>
      </c>
    </row>
    <row r="40" spans="1:11" x14ac:dyDescent="0.2">
      <c r="A40">
        <v>39</v>
      </c>
      <c r="B40" t="s">
        <v>11</v>
      </c>
      <c r="C40" t="s">
        <v>18</v>
      </c>
      <c r="D40">
        <v>131300</v>
      </c>
      <c r="E40">
        <v>1720</v>
      </c>
      <c r="F40">
        <v>3</v>
      </c>
      <c r="G40">
        <v>2</v>
      </c>
      <c r="H40">
        <v>1</v>
      </c>
      <c r="I40">
        <f t="shared" si="3"/>
        <v>1</v>
      </c>
      <c r="J40">
        <f t="shared" si="4"/>
        <v>1</v>
      </c>
      <c r="K40">
        <f t="shared" si="5"/>
        <v>0</v>
      </c>
    </row>
    <row r="41" spans="1:11" x14ac:dyDescent="0.2">
      <c r="A41">
        <v>40</v>
      </c>
      <c r="B41" t="s">
        <v>11</v>
      </c>
      <c r="C41" t="s">
        <v>16</v>
      </c>
      <c r="D41">
        <v>108200</v>
      </c>
      <c r="E41">
        <v>1740</v>
      </c>
      <c r="F41">
        <v>3</v>
      </c>
      <c r="G41">
        <v>2</v>
      </c>
      <c r="H41">
        <v>2</v>
      </c>
      <c r="I41">
        <f t="shared" si="3"/>
        <v>1</v>
      </c>
      <c r="J41">
        <f t="shared" si="4"/>
        <v>0</v>
      </c>
      <c r="K41">
        <f t="shared" si="5"/>
        <v>0</v>
      </c>
    </row>
    <row r="42" spans="1:11" x14ac:dyDescent="0.2">
      <c r="A42">
        <v>41</v>
      </c>
      <c r="B42" t="s">
        <v>11</v>
      </c>
      <c r="C42" t="s">
        <v>12</v>
      </c>
      <c r="D42">
        <v>106600</v>
      </c>
      <c r="E42">
        <v>1560</v>
      </c>
      <c r="F42">
        <v>2</v>
      </c>
      <c r="G42">
        <v>2</v>
      </c>
      <c r="H42">
        <v>1</v>
      </c>
      <c r="I42">
        <f t="shared" si="3"/>
        <v>1</v>
      </c>
      <c r="J42">
        <f t="shared" si="4"/>
        <v>0</v>
      </c>
      <c r="K42">
        <f t="shared" si="5"/>
        <v>1</v>
      </c>
    </row>
    <row r="43" spans="1:11" x14ac:dyDescent="0.2">
      <c r="A43">
        <v>42</v>
      </c>
      <c r="B43" t="s">
        <v>11</v>
      </c>
      <c r="C43" t="s">
        <v>18</v>
      </c>
      <c r="D43">
        <v>133600</v>
      </c>
      <c r="E43">
        <v>1840</v>
      </c>
      <c r="F43">
        <v>4</v>
      </c>
      <c r="G43">
        <v>3</v>
      </c>
      <c r="H43">
        <v>2</v>
      </c>
      <c r="I43">
        <f t="shared" si="3"/>
        <v>1</v>
      </c>
      <c r="J43">
        <f t="shared" si="4"/>
        <v>1</v>
      </c>
      <c r="K43">
        <f t="shared" si="5"/>
        <v>0</v>
      </c>
    </row>
    <row r="44" spans="1:11" x14ac:dyDescent="0.2">
      <c r="A44">
        <v>43</v>
      </c>
      <c r="B44" t="s">
        <v>11</v>
      </c>
      <c r="C44" t="s">
        <v>12</v>
      </c>
      <c r="D44">
        <v>105600</v>
      </c>
      <c r="E44">
        <v>1990</v>
      </c>
      <c r="F44">
        <v>2</v>
      </c>
      <c r="G44">
        <v>2</v>
      </c>
      <c r="H44">
        <v>3</v>
      </c>
      <c r="I44">
        <f t="shared" si="3"/>
        <v>1</v>
      </c>
      <c r="J44">
        <f t="shared" si="4"/>
        <v>0</v>
      </c>
      <c r="K44">
        <f t="shared" si="5"/>
        <v>1</v>
      </c>
    </row>
    <row r="45" spans="1:11" x14ac:dyDescent="0.2">
      <c r="A45">
        <v>44</v>
      </c>
      <c r="B45" t="s">
        <v>17</v>
      </c>
      <c r="C45" t="s">
        <v>12</v>
      </c>
      <c r="D45">
        <v>154000</v>
      </c>
      <c r="E45">
        <v>1920</v>
      </c>
      <c r="F45">
        <v>3</v>
      </c>
      <c r="G45">
        <v>2</v>
      </c>
      <c r="H45">
        <v>1</v>
      </c>
      <c r="I45">
        <f t="shared" si="3"/>
        <v>0</v>
      </c>
      <c r="J45">
        <f t="shared" si="4"/>
        <v>0</v>
      </c>
      <c r="K45">
        <f t="shared" si="5"/>
        <v>1</v>
      </c>
    </row>
    <row r="46" spans="1:11" x14ac:dyDescent="0.2">
      <c r="A46">
        <v>45</v>
      </c>
      <c r="B46" t="s">
        <v>17</v>
      </c>
      <c r="C46" t="s">
        <v>18</v>
      </c>
      <c r="D46">
        <v>166500</v>
      </c>
      <c r="E46">
        <v>1940</v>
      </c>
      <c r="F46">
        <v>3</v>
      </c>
      <c r="G46">
        <v>3</v>
      </c>
      <c r="H46">
        <v>2</v>
      </c>
      <c r="I46">
        <f t="shared" si="3"/>
        <v>0</v>
      </c>
      <c r="J46">
        <f t="shared" si="4"/>
        <v>1</v>
      </c>
      <c r="K46">
        <f t="shared" si="5"/>
        <v>0</v>
      </c>
    </row>
    <row r="47" spans="1:11" x14ac:dyDescent="0.2">
      <c r="A47">
        <v>46</v>
      </c>
      <c r="B47" t="s">
        <v>11</v>
      </c>
      <c r="C47" t="s">
        <v>12</v>
      </c>
      <c r="D47">
        <v>103200</v>
      </c>
      <c r="E47">
        <v>1810</v>
      </c>
      <c r="F47">
        <v>3</v>
      </c>
      <c r="G47">
        <v>2</v>
      </c>
      <c r="H47">
        <v>3</v>
      </c>
      <c r="I47">
        <f t="shared" si="3"/>
        <v>1</v>
      </c>
      <c r="J47">
        <f t="shared" si="4"/>
        <v>0</v>
      </c>
      <c r="K47">
        <f t="shared" si="5"/>
        <v>1</v>
      </c>
    </row>
    <row r="48" spans="1:11" x14ac:dyDescent="0.2">
      <c r="A48">
        <v>47</v>
      </c>
      <c r="B48" t="s">
        <v>11</v>
      </c>
      <c r="C48" t="s">
        <v>16</v>
      </c>
      <c r="D48">
        <v>129800</v>
      </c>
      <c r="E48">
        <v>1990</v>
      </c>
      <c r="F48">
        <v>2</v>
      </c>
      <c r="G48">
        <v>3</v>
      </c>
      <c r="H48">
        <v>2</v>
      </c>
      <c r="I48">
        <f t="shared" si="3"/>
        <v>1</v>
      </c>
      <c r="J48">
        <f t="shared" si="4"/>
        <v>0</v>
      </c>
      <c r="K48">
        <f t="shared" si="5"/>
        <v>0</v>
      </c>
    </row>
    <row r="49" spans="1:11" x14ac:dyDescent="0.2">
      <c r="A49">
        <v>48</v>
      </c>
      <c r="B49" t="s">
        <v>11</v>
      </c>
      <c r="C49" t="s">
        <v>16</v>
      </c>
      <c r="D49">
        <v>90300</v>
      </c>
      <c r="E49">
        <v>2050</v>
      </c>
      <c r="F49">
        <v>3</v>
      </c>
      <c r="G49">
        <v>2</v>
      </c>
      <c r="H49">
        <v>6</v>
      </c>
      <c r="I49">
        <f t="shared" si="3"/>
        <v>1</v>
      </c>
      <c r="J49">
        <f t="shared" si="4"/>
        <v>0</v>
      </c>
      <c r="K49">
        <f t="shared" si="5"/>
        <v>0</v>
      </c>
    </row>
    <row r="50" spans="1:11" x14ac:dyDescent="0.2">
      <c r="A50">
        <v>49</v>
      </c>
      <c r="B50" t="s">
        <v>11</v>
      </c>
      <c r="C50" t="s">
        <v>12</v>
      </c>
      <c r="D50">
        <v>115900</v>
      </c>
      <c r="E50">
        <v>1980</v>
      </c>
      <c r="F50">
        <v>2</v>
      </c>
      <c r="G50">
        <v>2</v>
      </c>
      <c r="H50">
        <v>2</v>
      </c>
      <c r="I50">
        <f t="shared" si="3"/>
        <v>1</v>
      </c>
      <c r="J50">
        <f t="shared" si="4"/>
        <v>0</v>
      </c>
      <c r="K50">
        <f t="shared" si="5"/>
        <v>1</v>
      </c>
    </row>
    <row r="51" spans="1:11" x14ac:dyDescent="0.2">
      <c r="A51">
        <v>50</v>
      </c>
      <c r="B51" t="s">
        <v>17</v>
      </c>
      <c r="C51" t="s">
        <v>16</v>
      </c>
      <c r="D51">
        <v>107500</v>
      </c>
      <c r="E51">
        <v>1700</v>
      </c>
      <c r="F51">
        <v>3</v>
      </c>
      <c r="G51">
        <v>2</v>
      </c>
      <c r="H51">
        <v>3</v>
      </c>
      <c r="I51">
        <f t="shared" si="3"/>
        <v>0</v>
      </c>
      <c r="J51">
        <f t="shared" si="4"/>
        <v>0</v>
      </c>
      <c r="K51">
        <f t="shared" si="5"/>
        <v>0</v>
      </c>
    </row>
    <row r="52" spans="1:11" x14ac:dyDescent="0.2">
      <c r="A52">
        <v>51</v>
      </c>
      <c r="B52" t="s">
        <v>17</v>
      </c>
      <c r="C52" t="s">
        <v>12</v>
      </c>
      <c r="D52">
        <v>151100</v>
      </c>
      <c r="E52">
        <v>2100</v>
      </c>
      <c r="F52">
        <v>3</v>
      </c>
      <c r="G52">
        <v>2</v>
      </c>
      <c r="H52">
        <v>3</v>
      </c>
      <c r="I52">
        <f t="shared" si="3"/>
        <v>0</v>
      </c>
      <c r="J52">
        <f t="shared" si="4"/>
        <v>0</v>
      </c>
      <c r="K52">
        <f t="shared" si="5"/>
        <v>1</v>
      </c>
    </row>
    <row r="53" spans="1:11" x14ac:dyDescent="0.2">
      <c r="A53">
        <v>52</v>
      </c>
      <c r="B53" t="s">
        <v>11</v>
      </c>
      <c r="C53" t="s">
        <v>16</v>
      </c>
      <c r="D53">
        <v>91100</v>
      </c>
      <c r="E53">
        <v>1860</v>
      </c>
      <c r="F53">
        <v>2</v>
      </c>
      <c r="G53">
        <v>2</v>
      </c>
      <c r="H53">
        <v>3</v>
      </c>
      <c r="I53">
        <f t="shared" si="3"/>
        <v>1</v>
      </c>
      <c r="J53">
        <f t="shared" si="4"/>
        <v>0</v>
      </c>
      <c r="K53">
        <f t="shared" si="5"/>
        <v>0</v>
      </c>
    </row>
    <row r="54" spans="1:11" x14ac:dyDescent="0.2">
      <c r="A54">
        <v>53</v>
      </c>
      <c r="B54" t="s">
        <v>11</v>
      </c>
      <c r="C54" t="s">
        <v>16</v>
      </c>
      <c r="D54">
        <v>117400</v>
      </c>
      <c r="E54">
        <v>2150</v>
      </c>
      <c r="F54">
        <v>2</v>
      </c>
      <c r="G54">
        <v>3</v>
      </c>
      <c r="H54">
        <v>4</v>
      </c>
      <c r="I54">
        <f t="shared" si="3"/>
        <v>1</v>
      </c>
      <c r="J54">
        <f t="shared" si="4"/>
        <v>0</v>
      </c>
      <c r="K54">
        <f t="shared" si="5"/>
        <v>0</v>
      </c>
    </row>
    <row r="55" spans="1:11" x14ac:dyDescent="0.2">
      <c r="A55">
        <v>54</v>
      </c>
      <c r="B55" t="s">
        <v>11</v>
      </c>
      <c r="C55" t="s">
        <v>16</v>
      </c>
      <c r="D55">
        <v>130800</v>
      </c>
      <c r="E55">
        <v>2100</v>
      </c>
      <c r="F55">
        <v>3</v>
      </c>
      <c r="G55">
        <v>2</v>
      </c>
      <c r="H55">
        <v>3</v>
      </c>
      <c r="I55">
        <f t="shared" si="3"/>
        <v>1</v>
      </c>
      <c r="J55">
        <f t="shared" si="4"/>
        <v>0</v>
      </c>
      <c r="K55">
        <f t="shared" si="5"/>
        <v>0</v>
      </c>
    </row>
    <row r="56" spans="1:11" x14ac:dyDescent="0.2">
      <c r="A56">
        <v>55</v>
      </c>
      <c r="B56" t="s">
        <v>11</v>
      </c>
      <c r="C56" t="s">
        <v>16</v>
      </c>
      <c r="D56">
        <v>81300</v>
      </c>
      <c r="E56">
        <v>1650</v>
      </c>
      <c r="F56">
        <v>3</v>
      </c>
      <c r="G56">
        <v>2</v>
      </c>
      <c r="H56">
        <v>3</v>
      </c>
      <c r="I56">
        <f t="shared" si="3"/>
        <v>1</v>
      </c>
      <c r="J56">
        <f t="shared" si="4"/>
        <v>0</v>
      </c>
      <c r="K56">
        <f t="shared" si="5"/>
        <v>0</v>
      </c>
    </row>
    <row r="57" spans="1:11" x14ac:dyDescent="0.2">
      <c r="A57">
        <v>56</v>
      </c>
      <c r="B57" t="s">
        <v>17</v>
      </c>
      <c r="C57" t="s">
        <v>12</v>
      </c>
      <c r="D57">
        <v>125700</v>
      </c>
      <c r="E57">
        <v>1720</v>
      </c>
      <c r="F57">
        <v>2</v>
      </c>
      <c r="G57">
        <v>2</v>
      </c>
      <c r="H57">
        <v>2</v>
      </c>
      <c r="I57">
        <f t="shared" si="3"/>
        <v>0</v>
      </c>
      <c r="J57">
        <f t="shared" si="4"/>
        <v>0</v>
      </c>
      <c r="K57">
        <f t="shared" si="5"/>
        <v>1</v>
      </c>
    </row>
    <row r="58" spans="1:11" x14ac:dyDescent="0.2">
      <c r="A58">
        <v>57</v>
      </c>
      <c r="B58" t="s">
        <v>17</v>
      </c>
      <c r="C58" t="s">
        <v>12</v>
      </c>
      <c r="D58">
        <v>140900</v>
      </c>
      <c r="E58">
        <v>2190</v>
      </c>
      <c r="F58">
        <v>3</v>
      </c>
      <c r="G58">
        <v>2</v>
      </c>
      <c r="H58">
        <v>3</v>
      </c>
      <c r="I58">
        <f t="shared" si="3"/>
        <v>0</v>
      </c>
      <c r="J58">
        <f t="shared" si="4"/>
        <v>0</v>
      </c>
      <c r="K58">
        <f t="shared" si="5"/>
        <v>1</v>
      </c>
    </row>
    <row r="59" spans="1:11" x14ac:dyDescent="0.2">
      <c r="A59">
        <v>58</v>
      </c>
      <c r="B59" t="s">
        <v>11</v>
      </c>
      <c r="C59" t="s">
        <v>18</v>
      </c>
      <c r="D59">
        <v>152300</v>
      </c>
      <c r="E59">
        <v>2240</v>
      </c>
      <c r="F59">
        <v>4</v>
      </c>
      <c r="G59">
        <v>3</v>
      </c>
      <c r="H59">
        <v>3</v>
      </c>
      <c r="I59">
        <f t="shared" si="3"/>
        <v>1</v>
      </c>
      <c r="J59">
        <f t="shared" si="4"/>
        <v>1</v>
      </c>
      <c r="K59">
        <f t="shared" si="5"/>
        <v>0</v>
      </c>
    </row>
    <row r="60" spans="1:11" x14ac:dyDescent="0.2">
      <c r="A60">
        <v>59</v>
      </c>
      <c r="B60" t="s">
        <v>11</v>
      </c>
      <c r="C60" t="s">
        <v>18</v>
      </c>
      <c r="D60">
        <v>138100</v>
      </c>
      <c r="E60">
        <v>1840</v>
      </c>
      <c r="F60">
        <v>3</v>
      </c>
      <c r="G60">
        <v>3</v>
      </c>
      <c r="H60">
        <v>1</v>
      </c>
      <c r="I60">
        <f t="shared" si="3"/>
        <v>1</v>
      </c>
      <c r="J60">
        <f t="shared" si="4"/>
        <v>1</v>
      </c>
      <c r="K60">
        <f t="shared" si="5"/>
        <v>0</v>
      </c>
    </row>
    <row r="61" spans="1:11" x14ac:dyDescent="0.2">
      <c r="A61">
        <v>60</v>
      </c>
      <c r="B61" t="s">
        <v>11</v>
      </c>
      <c r="C61" t="s">
        <v>18</v>
      </c>
      <c r="D61">
        <v>155400</v>
      </c>
      <c r="E61">
        <v>2090</v>
      </c>
      <c r="F61">
        <v>4</v>
      </c>
      <c r="G61">
        <v>2</v>
      </c>
      <c r="H61">
        <v>1</v>
      </c>
      <c r="I61">
        <f t="shared" si="3"/>
        <v>1</v>
      </c>
      <c r="J61">
        <f t="shared" si="4"/>
        <v>1</v>
      </c>
      <c r="K61">
        <f t="shared" si="5"/>
        <v>0</v>
      </c>
    </row>
    <row r="62" spans="1:11" x14ac:dyDescent="0.2">
      <c r="A62">
        <v>61</v>
      </c>
      <c r="B62" t="s">
        <v>11</v>
      </c>
      <c r="C62" t="s">
        <v>18</v>
      </c>
      <c r="D62">
        <v>180900</v>
      </c>
      <c r="E62">
        <v>2200</v>
      </c>
      <c r="F62">
        <v>3</v>
      </c>
      <c r="G62">
        <v>3</v>
      </c>
      <c r="H62">
        <v>1</v>
      </c>
      <c r="I62">
        <f t="shared" si="3"/>
        <v>1</v>
      </c>
      <c r="J62">
        <f t="shared" si="4"/>
        <v>1</v>
      </c>
      <c r="K62">
        <f t="shared" si="5"/>
        <v>0</v>
      </c>
    </row>
    <row r="63" spans="1:11" x14ac:dyDescent="0.2">
      <c r="A63">
        <v>62</v>
      </c>
      <c r="B63" t="s">
        <v>11</v>
      </c>
      <c r="C63" t="s">
        <v>16</v>
      </c>
      <c r="D63">
        <v>100900</v>
      </c>
      <c r="E63">
        <v>1610</v>
      </c>
      <c r="F63">
        <v>2</v>
      </c>
      <c r="G63">
        <v>2</v>
      </c>
      <c r="H63">
        <v>2</v>
      </c>
      <c r="I63">
        <f t="shared" si="3"/>
        <v>1</v>
      </c>
      <c r="J63">
        <f t="shared" si="4"/>
        <v>0</v>
      </c>
      <c r="K63">
        <f t="shared" si="5"/>
        <v>0</v>
      </c>
    </row>
    <row r="64" spans="1:11" x14ac:dyDescent="0.2">
      <c r="A64">
        <v>63</v>
      </c>
      <c r="B64" t="s">
        <v>11</v>
      </c>
      <c r="C64" t="s">
        <v>18</v>
      </c>
      <c r="D64">
        <v>161300</v>
      </c>
      <c r="E64">
        <v>2220</v>
      </c>
      <c r="F64">
        <v>4</v>
      </c>
      <c r="G64">
        <v>3</v>
      </c>
      <c r="H64">
        <v>2</v>
      </c>
      <c r="I64">
        <f t="shared" si="3"/>
        <v>1</v>
      </c>
      <c r="J64">
        <f t="shared" si="4"/>
        <v>1</v>
      </c>
      <c r="K64">
        <f t="shared" si="5"/>
        <v>0</v>
      </c>
    </row>
    <row r="65" spans="1:11" x14ac:dyDescent="0.2">
      <c r="A65">
        <v>64</v>
      </c>
      <c r="B65" t="s">
        <v>11</v>
      </c>
      <c r="C65" t="s">
        <v>12</v>
      </c>
      <c r="D65">
        <v>120500</v>
      </c>
      <c r="E65">
        <v>1910</v>
      </c>
      <c r="F65">
        <v>2</v>
      </c>
      <c r="G65">
        <v>3</v>
      </c>
      <c r="H65">
        <v>2</v>
      </c>
      <c r="I65">
        <f t="shared" si="3"/>
        <v>1</v>
      </c>
      <c r="J65">
        <f t="shared" si="4"/>
        <v>0</v>
      </c>
      <c r="K65">
        <f t="shared" si="5"/>
        <v>1</v>
      </c>
    </row>
    <row r="66" spans="1:11" x14ac:dyDescent="0.2">
      <c r="A66">
        <v>65</v>
      </c>
      <c r="B66" t="s">
        <v>11</v>
      </c>
      <c r="C66" t="s">
        <v>18</v>
      </c>
      <c r="D66">
        <v>130300</v>
      </c>
      <c r="E66">
        <v>1860</v>
      </c>
      <c r="F66">
        <v>3</v>
      </c>
      <c r="G66">
        <v>2</v>
      </c>
      <c r="H66">
        <v>2</v>
      </c>
      <c r="I66">
        <f t="shared" ref="I66:I97" si="6">IF(B66="no",1,0)</f>
        <v>1</v>
      </c>
      <c r="J66">
        <f t="shared" ref="J66:J97" si="7">IF(C66="west",1,0)</f>
        <v>1</v>
      </c>
      <c r="K66">
        <f t="shared" ref="K66:K97" si="8">IF(C66="east",1,0)</f>
        <v>0</v>
      </c>
    </row>
    <row r="67" spans="1:11" x14ac:dyDescent="0.2">
      <c r="A67">
        <v>66</v>
      </c>
      <c r="B67" t="s">
        <v>17</v>
      </c>
      <c r="C67" t="s">
        <v>16</v>
      </c>
      <c r="D67">
        <v>111100</v>
      </c>
      <c r="E67">
        <v>1450</v>
      </c>
      <c r="F67">
        <v>2</v>
      </c>
      <c r="G67">
        <v>2</v>
      </c>
      <c r="H67">
        <v>1</v>
      </c>
      <c r="I67">
        <f t="shared" si="6"/>
        <v>0</v>
      </c>
      <c r="J67">
        <f t="shared" si="7"/>
        <v>0</v>
      </c>
      <c r="K67">
        <f t="shared" si="8"/>
        <v>0</v>
      </c>
    </row>
    <row r="68" spans="1:11" x14ac:dyDescent="0.2">
      <c r="A68">
        <v>67</v>
      </c>
      <c r="B68" t="s">
        <v>11</v>
      </c>
      <c r="C68" t="s">
        <v>16</v>
      </c>
      <c r="D68">
        <v>126200</v>
      </c>
      <c r="E68">
        <v>2210</v>
      </c>
      <c r="F68">
        <v>3</v>
      </c>
      <c r="G68">
        <v>3</v>
      </c>
      <c r="H68">
        <v>4</v>
      </c>
      <c r="I68">
        <f t="shared" si="6"/>
        <v>1</v>
      </c>
      <c r="J68">
        <f t="shared" si="7"/>
        <v>0</v>
      </c>
      <c r="K68">
        <f t="shared" si="8"/>
        <v>0</v>
      </c>
    </row>
    <row r="69" spans="1:11" x14ac:dyDescent="0.2">
      <c r="A69">
        <v>68</v>
      </c>
      <c r="B69" t="s">
        <v>11</v>
      </c>
      <c r="C69" t="s">
        <v>12</v>
      </c>
      <c r="D69">
        <v>151900</v>
      </c>
      <c r="E69">
        <v>2040</v>
      </c>
      <c r="F69">
        <v>4</v>
      </c>
      <c r="G69">
        <v>3</v>
      </c>
      <c r="H69">
        <v>3</v>
      </c>
      <c r="I69">
        <f t="shared" si="6"/>
        <v>1</v>
      </c>
      <c r="J69">
        <f t="shared" si="7"/>
        <v>0</v>
      </c>
      <c r="K69">
        <f t="shared" si="8"/>
        <v>1</v>
      </c>
    </row>
    <row r="70" spans="1:11" x14ac:dyDescent="0.2">
      <c r="A70">
        <v>69</v>
      </c>
      <c r="B70" t="s">
        <v>11</v>
      </c>
      <c r="C70" t="s">
        <v>16</v>
      </c>
      <c r="D70">
        <v>93600</v>
      </c>
      <c r="E70">
        <v>2140</v>
      </c>
      <c r="F70">
        <v>3</v>
      </c>
      <c r="G70">
        <v>2</v>
      </c>
      <c r="H70">
        <v>4</v>
      </c>
      <c r="I70">
        <f t="shared" si="6"/>
        <v>1</v>
      </c>
      <c r="J70">
        <f t="shared" si="7"/>
        <v>0</v>
      </c>
      <c r="K70">
        <f t="shared" si="8"/>
        <v>0</v>
      </c>
    </row>
    <row r="71" spans="1:11" x14ac:dyDescent="0.2">
      <c r="A71">
        <v>70</v>
      </c>
      <c r="B71" t="s">
        <v>11</v>
      </c>
      <c r="C71" t="s">
        <v>18</v>
      </c>
      <c r="D71">
        <v>165600</v>
      </c>
      <c r="E71">
        <v>2080</v>
      </c>
      <c r="F71">
        <v>4</v>
      </c>
      <c r="G71">
        <v>3</v>
      </c>
      <c r="H71">
        <v>3</v>
      </c>
      <c r="I71">
        <f t="shared" si="6"/>
        <v>1</v>
      </c>
      <c r="J71">
        <f t="shared" si="7"/>
        <v>1</v>
      </c>
      <c r="K71">
        <f t="shared" si="8"/>
        <v>0</v>
      </c>
    </row>
    <row r="72" spans="1:11" x14ac:dyDescent="0.2">
      <c r="A72">
        <v>71</v>
      </c>
      <c r="B72" t="s">
        <v>17</v>
      </c>
      <c r="C72" t="s">
        <v>18</v>
      </c>
      <c r="D72">
        <v>166700</v>
      </c>
      <c r="E72">
        <v>1950</v>
      </c>
      <c r="F72">
        <v>3</v>
      </c>
      <c r="G72">
        <v>3</v>
      </c>
      <c r="H72">
        <v>3</v>
      </c>
      <c r="I72">
        <f t="shared" si="6"/>
        <v>0</v>
      </c>
      <c r="J72">
        <f t="shared" si="7"/>
        <v>1</v>
      </c>
      <c r="K72">
        <f t="shared" si="8"/>
        <v>0</v>
      </c>
    </row>
    <row r="73" spans="1:11" x14ac:dyDescent="0.2">
      <c r="A73">
        <v>72</v>
      </c>
      <c r="B73" t="s">
        <v>11</v>
      </c>
      <c r="C73" t="s">
        <v>18</v>
      </c>
      <c r="D73">
        <v>157600</v>
      </c>
      <c r="E73">
        <v>2160</v>
      </c>
      <c r="F73">
        <v>4</v>
      </c>
      <c r="G73">
        <v>2</v>
      </c>
      <c r="H73">
        <v>1</v>
      </c>
      <c r="I73">
        <f t="shared" si="6"/>
        <v>1</v>
      </c>
      <c r="J73">
        <f t="shared" si="7"/>
        <v>1</v>
      </c>
      <c r="K73">
        <f t="shared" si="8"/>
        <v>0</v>
      </c>
    </row>
    <row r="74" spans="1:11" x14ac:dyDescent="0.2">
      <c r="A74">
        <v>73</v>
      </c>
      <c r="B74" t="s">
        <v>11</v>
      </c>
      <c r="C74" t="s">
        <v>16</v>
      </c>
      <c r="D74">
        <v>107300</v>
      </c>
      <c r="E74">
        <v>1650</v>
      </c>
      <c r="F74">
        <v>3</v>
      </c>
      <c r="G74">
        <v>2</v>
      </c>
      <c r="H74">
        <v>3</v>
      </c>
      <c r="I74">
        <f t="shared" si="6"/>
        <v>1</v>
      </c>
      <c r="J74">
        <f t="shared" si="7"/>
        <v>0</v>
      </c>
      <c r="K74">
        <f t="shared" si="8"/>
        <v>0</v>
      </c>
    </row>
    <row r="75" spans="1:11" x14ac:dyDescent="0.2">
      <c r="A75">
        <v>74</v>
      </c>
      <c r="B75" t="s">
        <v>11</v>
      </c>
      <c r="C75" t="s">
        <v>12</v>
      </c>
      <c r="D75">
        <v>125700</v>
      </c>
      <c r="E75">
        <v>2040</v>
      </c>
      <c r="F75">
        <v>3</v>
      </c>
      <c r="G75">
        <v>3</v>
      </c>
      <c r="H75">
        <v>2</v>
      </c>
      <c r="I75">
        <f t="shared" si="6"/>
        <v>1</v>
      </c>
      <c r="J75">
        <f t="shared" si="7"/>
        <v>0</v>
      </c>
      <c r="K75">
        <f t="shared" si="8"/>
        <v>1</v>
      </c>
    </row>
    <row r="76" spans="1:11" x14ac:dyDescent="0.2">
      <c r="A76">
        <v>75</v>
      </c>
      <c r="B76" t="s">
        <v>11</v>
      </c>
      <c r="C76" t="s">
        <v>18</v>
      </c>
      <c r="D76">
        <v>144200</v>
      </c>
      <c r="E76">
        <v>2140</v>
      </c>
      <c r="F76">
        <v>3</v>
      </c>
      <c r="G76">
        <v>3</v>
      </c>
      <c r="H76">
        <v>3</v>
      </c>
      <c r="I76">
        <f t="shared" si="6"/>
        <v>1</v>
      </c>
      <c r="J76">
        <f t="shared" si="7"/>
        <v>1</v>
      </c>
      <c r="K76">
        <f t="shared" si="8"/>
        <v>0</v>
      </c>
    </row>
    <row r="77" spans="1:11" x14ac:dyDescent="0.2">
      <c r="A77">
        <v>76</v>
      </c>
      <c r="B77" t="s">
        <v>11</v>
      </c>
      <c r="C77" t="s">
        <v>16</v>
      </c>
      <c r="D77">
        <v>106900</v>
      </c>
      <c r="E77">
        <v>1900</v>
      </c>
      <c r="F77">
        <v>2</v>
      </c>
      <c r="G77">
        <v>2</v>
      </c>
      <c r="H77">
        <v>2</v>
      </c>
      <c r="I77">
        <f t="shared" si="6"/>
        <v>1</v>
      </c>
      <c r="J77">
        <f t="shared" si="7"/>
        <v>0</v>
      </c>
      <c r="K77">
        <f t="shared" si="8"/>
        <v>0</v>
      </c>
    </row>
    <row r="78" spans="1:11" x14ac:dyDescent="0.2">
      <c r="A78">
        <v>77</v>
      </c>
      <c r="B78" t="s">
        <v>11</v>
      </c>
      <c r="C78" t="s">
        <v>18</v>
      </c>
      <c r="D78">
        <v>129800</v>
      </c>
      <c r="E78">
        <v>1930</v>
      </c>
      <c r="F78">
        <v>3</v>
      </c>
      <c r="G78">
        <v>2</v>
      </c>
      <c r="H78">
        <v>2</v>
      </c>
      <c r="I78">
        <f t="shared" si="6"/>
        <v>1</v>
      </c>
      <c r="J78">
        <f t="shared" si="7"/>
        <v>1</v>
      </c>
      <c r="K78">
        <f t="shared" si="8"/>
        <v>0</v>
      </c>
    </row>
    <row r="79" spans="1:11" x14ac:dyDescent="0.2">
      <c r="A79">
        <v>78</v>
      </c>
      <c r="B79" t="s">
        <v>17</v>
      </c>
      <c r="C79" t="s">
        <v>18</v>
      </c>
      <c r="D79">
        <v>176500</v>
      </c>
      <c r="E79">
        <v>2280</v>
      </c>
      <c r="F79">
        <v>4</v>
      </c>
      <c r="G79">
        <v>3</v>
      </c>
      <c r="H79">
        <v>3</v>
      </c>
      <c r="I79">
        <f t="shared" si="6"/>
        <v>0</v>
      </c>
      <c r="J79">
        <f t="shared" si="7"/>
        <v>1</v>
      </c>
      <c r="K79">
        <f t="shared" si="8"/>
        <v>0</v>
      </c>
    </row>
    <row r="80" spans="1:11" x14ac:dyDescent="0.2">
      <c r="A80">
        <v>79</v>
      </c>
      <c r="B80" t="s">
        <v>11</v>
      </c>
      <c r="C80" t="s">
        <v>16</v>
      </c>
      <c r="D80">
        <v>121300</v>
      </c>
      <c r="E80">
        <v>2130</v>
      </c>
      <c r="F80">
        <v>3</v>
      </c>
      <c r="G80">
        <v>2</v>
      </c>
      <c r="H80">
        <v>3</v>
      </c>
      <c r="I80">
        <f t="shared" si="6"/>
        <v>1</v>
      </c>
      <c r="J80">
        <f t="shared" si="7"/>
        <v>0</v>
      </c>
      <c r="K80">
        <f t="shared" si="8"/>
        <v>0</v>
      </c>
    </row>
    <row r="81" spans="1:11" x14ac:dyDescent="0.2">
      <c r="A81">
        <v>80</v>
      </c>
      <c r="B81" t="s">
        <v>11</v>
      </c>
      <c r="C81" t="s">
        <v>18</v>
      </c>
      <c r="D81">
        <v>143600</v>
      </c>
      <c r="E81">
        <v>1780</v>
      </c>
      <c r="F81">
        <v>4</v>
      </c>
      <c r="G81">
        <v>2</v>
      </c>
      <c r="H81">
        <v>1</v>
      </c>
      <c r="I81">
        <f t="shared" si="6"/>
        <v>1</v>
      </c>
      <c r="J81">
        <f t="shared" si="7"/>
        <v>1</v>
      </c>
      <c r="K81">
        <f t="shared" si="8"/>
        <v>0</v>
      </c>
    </row>
    <row r="82" spans="1:11" x14ac:dyDescent="0.2">
      <c r="A82">
        <v>81</v>
      </c>
      <c r="B82" t="s">
        <v>17</v>
      </c>
      <c r="C82" t="s">
        <v>12</v>
      </c>
      <c r="D82">
        <v>143400</v>
      </c>
      <c r="E82">
        <v>2190</v>
      </c>
      <c r="F82">
        <v>3</v>
      </c>
      <c r="G82">
        <v>3</v>
      </c>
      <c r="H82">
        <v>4</v>
      </c>
      <c r="I82">
        <f t="shared" si="6"/>
        <v>0</v>
      </c>
      <c r="J82">
        <f t="shared" si="7"/>
        <v>0</v>
      </c>
      <c r="K82">
        <f t="shared" si="8"/>
        <v>1</v>
      </c>
    </row>
    <row r="83" spans="1:11" x14ac:dyDescent="0.2">
      <c r="A83">
        <v>82</v>
      </c>
      <c r="B83" t="s">
        <v>17</v>
      </c>
      <c r="C83" t="s">
        <v>18</v>
      </c>
      <c r="D83">
        <v>184300</v>
      </c>
      <c r="E83">
        <v>2140</v>
      </c>
      <c r="F83">
        <v>4</v>
      </c>
      <c r="G83">
        <v>3</v>
      </c>
      <c r="H83">
        <v>2</v>
      </c>
      <c r="I83">
        <f t="shared" si="6"/>
        <v>0</v>
      </c>
      <c r="J83">
        <f t="shared" si="7"/>
        <v>1</v>
      </c>
      <c r="K83">
        <f t="shared" si="8"/>
        <v>0</v>
      </c>
    </row>
    <row r="84" spans="1:11" x14ac:dyDescent="0.2">
      <c r="A84">
        <v>83</v>
      </c>
      <c r="B84" t="s">
        <v>17</v>
      </c>
      <c r="C84" t="s">
        <v>18</v>
      </c>
      <c r="D84">
        <v>164800</v>
      </c>
      <c r="E84">
        <v>2050</v>
      </c>
      <c r="F84">
        <v>2</v>
      </c>
      <c r="G84">
        <v>2</v>
      </c>
      <c r="H84">
        <v>1</v>
      </c>
      <c r="I84">
        <f t="shared" si="6"/>
        <v>0</v>
      </c>
      <c r="J84">
        <f t="shared" si="7"/>
        <v>1</v>
      </c>
      <c r="K84">
        <f t="shared" si="8"/>
        <v>0</v>
      </c>
    </row>
    <row r="85" spans="1:11" x14ac:dyDescent="0.2">
      <c r="A85">
        <v>84</v>
      </c>
      <c r="B85" t="s">
        <v>11</v>
      </c>
      <c r="C85" t="s">
        <v>12</v>
      </c>
      <c r="D85">
        <v>147700</v>
      </c>
      <c r="E85">
        <v>2410</v>
      </c>
      <c r="F85">
        <v>3</v>
      </c>
      <c r="G85">
        <v>3</v>
      </c>
      <c r="H85">
        <v>2</v>
      </c>
      <c r="I85">
        <f t="shared" si="6"/>
        <v>1</v>
      </c>
      <c r="J85">
        <f t="shared" si="7"/>
        <v>0</v>
      </c>
      <c r="K85">
        <f t="shared" si="8"/>
        <v>1</v>
      </c>
    </row>
    <row r="86" spans="1:11" x14ac:dyDescent="0.2">
      <c r="A86">
        <v>85</v>
      </c>
      <c r="B86" t="s">
        <v>11</v>
      </c>
      <c r="C86" t="s">
        <v>16</v>
      </c>
      <c r="D86">
        <v>90500</v>
      </c>
      <c r="E86">
        <v>1520</v>
      </c>
      <c r="F86">
        <v>2</v>
      </c>
      <c r="G86">
        <v>2</v>
      </c>
      <c r="H86">
        <v>3</v>
      </c>
      <c r="I86">
        <f t="shared" si="6"/>
        <v>1</v>
      </c>
      <c r="J86">
        <f t="shared" si="7"/>
        <v>0</v>
      </c>
      <c r="K86">
        <f t="shared" si="8"/>
        <v>0</v>
      </c>
    </row>
    <row r="87" spans="1:11" x14ac:dyDescent="0.2">
      <c r="A87">
        <v>86</v>
      </c>
      <c r="B87" t="s">
        <v>17</v>
      </c>
      <c r="C87" t="s">
        <v>18</v>
      </c>
      <c r="D87">
        <v>188300</v>
      </c>
      <c r="E87">
        <v>2250</v>
      </c>
      <c r="F87">
        <v>4</v>
      </c>
      <c r="G87">
        <v>3</v>
      </c>
      <c r="H87">
        <v>2</v>
      </c>
      <c r="I87">
        <f t="shared" si="6"/>
        <v>0</v>
      </c>
      <c r="J87">
        <f t="shared" si="7"/>
        <v>1</v>
      </c>
      <c r="K87">
        <f t="shared" si="8"/>
        <v>0</v>
      </c>
    </row>
    <row r="88" spans="1:11" x14ac:dyDescent="0.2">
      <c r="A88">
        <v>87</v>
      </c>
      <c r="B88" t="s">
        <v>11</v>
      </c>
      <c r="C88" t="s">
        <v>16</v>
      </c>
      <c r="D88">
        <v>102700</v>
      </c>
      <c r="E88">
        <v>1900</v>
      </c>
      <c r="F88">
        <v>4</v>
      </c>
      <c r="G88">
        <v>2</v>
      </c>
      <c r="H88">
        <v>4</v>
      </c>
      <c r="I88">
        <f t="shared" si="6"/>
        <v>1</v>
      </c>
      <c r="J88">
        <f t="shared" si="7"/>
        <v>0</v>
      </c>
      <c r="K88">
        <f t="shared" si="8"/>
        <v>0</v>
      </c>
    </row>
    <row r="89" spans="1:11" x14ac:dyDescent="0.2">
      <c r="A89">
        <v>88</v>
      </c>
      <c r="B89" t="s">
        <v>17</v>
      </c>
      <c r="C89" t="s">
        <v>18</v>
      </c>
      <c r="D89">
        <v>172500</v>
      </c>
      <c r="E89">
        <v>1880</v>
      </c>
      <c r="F89">
        <v>3</v>
      </c>
      <c r="G89">
        <v>3</v>
      </c>
      <c r="H89">
        <v>1</v>
      </c>
      <c r="I89">
        <f t="shared" si="6"/>
        <v>0</v>
      </c>
      <c r="J89">
        <f t="shared" si="7"/>
        <v>1</v>
      </c>
      <c r="K89">
        <f t="shared" si="8"/>
        <v>0</v>
      </c>
    </row>
    <row r="90" spans="1:11" x14ac:dyDescent="0.2">
      <c r="A90">
        <v>89</v>
      </c>
      <c r="B90" t="s">
        <v>11</v>
      </c>
      <c r="C90" t="s">
        <v>16</v>
      </c>
      <c r="D90">
        <v>127700</v>
      </c>
      <c r="E90">
        <v>1930</v>
      </c>
      <c r="F90">
        <v>3</v>
      </c>
      <c r="G90">
        <v>3</v>
      </c>
      <c r="H90">
        <v>2</v>
      </c>
      <c r="I90">
        <f t="shared" si="6"/>
        <v>1</v>
      </c>
      <c r="J90">
        <f t="shared" si="7"/>
        <v>0</v>
      </c>
      <c r="K90">
        <f t="shared" si="8"/>
        <v>0</v>
      </c>
    </row>
    <row r="91" spans="1:11" x14ac:dyDescent="0.2">
      <c r="A91">
        <v>90</v>
      </c>
      <c r="B91" t="s">
        <v>11</v>
      </c>
      <c r="C91" t="s">
        <v>16</v>
      </c>
      <c r="D91">
        <v>97800</v>
      </c>
      <c r="E91">
        <v>2010</v>
      </c>
      <c r="F91">
        <v>2</v>
      </c>
      <c r="G91">
        <v>2</v>
      </c>
      <c r="H91">
        <v>4</v>
      </c>
      <c r="I91">
        <f t="shared" si="6"/>
        <v>1</v>
      </c>
      <c r="J91">
        <f t="shared" si="7"/>
        <v>0</v>
      </c>
      <c r="K91">
        <f t="shared" si="8"/>
        <v>0</v>
      </c>
    </row>
    <row r="92" spans="1:11" x14ac:dyDescent="0.2">
      <c r="A92">
        <v>91</v>
      </c>
      <c r="B92" t="s">
        <v>11</v>
      </c>
      <c r="C92" t="s">
        <v>18</v>
      </c>
      <c r="D92">
        <v>143100</v>
      </c>
      <c r="E92">
        <v>1920</v>
      </c>
      <c r="F92">
        <v>4</v>
      </c>
      <c r="G92">
        <v>2</v>
      </c>
      <c r="H92">
        <v>2</v>
      </c>
      <c r="I92">
        <f t="shared" si="6"/>
        <v>1</v>
      </c>
      <c r="J92">
        <f t="shared" si="7"/>
        <v>1</v>
      </c>
      <c r="K92">
        <f t="shared" si="8"/>
        <v>0</v>
      </c>
    </row>
    <row r="93" spans="1:11" x14ac:dyDescent="0.2">
      <c r="A93">
        <v>92</v>
      </c>
      <c r="B93" t="s">
        <v>11</v>
      </c>
      <c r="C93" t="s">
        <v>12</v>
      </c>
      <c r="D93">
        <v>116500</v>
      </c>
      <c r="E93">
        <v>2150</v>
      </c>
      <c r="F93">
        <v>3</v>
      </c>
      <c r="G93">
        <v>2</v>
      </c>
      <c r="H93">
        <v>2</v>
      </c>
      <c r="I93">
        <f t="shared" si="6"/>
        <v>1</v>
      </c>
      <c r="J93">
        <f t="shared" si="7"/>
        <v>0</v>
      </c>
      <c r="K93">
        <f t="shared" si="8"/>
        <v>1</v>
      </c>
    </row>
    <row r="94" spans="1:11" x14ac:dyDescent="0.2">
      <c r="A94">
        <v>93</v>
      </c>
      <c r="B94" t="s">
        <v>11</v>
      </c>
      <c r="C94" t="s">
        <v>18</v>
      </c>
      <c r="D94">
        <v>142600</v>
      </c>
      <c r="E94">
        <v>2110</v>
      </c>
      <c r="F94">
        <v>3</v>
      </c>
      <c r="G94">
        <v>2</v>
      </c>
      <c r="H94">
        <v>2</v>
      </c>
      <c r="I94">
        <f t="shared" si="6"/>
        <v>1</v>
      </c>
      <c r="J94">
        <f t="shared" si="7"/>
        <v>1</v>
      </c>
      <c r="K94">
        <f t="shared" si="8"/>
        <v>0</v>
      </c>
    </row>
    <row r="95" spans="1:11" x14ac:dyDescent="0.2">
      <c r="A95">
        <v>94</v>
      </c>
      <c r="B95" t="s">
        <v>11</v>
      </c>
      <c r="C95" t="s">
        <v>12</v>
      </c>
      <c r="D95">
        <v>157100</v>
      </c>
      <c r="E95">
        <v>2080</v>
      </c>
      <c r="F95">
        <v>3</v>
      </c>
      <c r="G95">
        <v>3</v>
      </c>
      <c r="H95">
        <v>2</v>
      </c>
      <c r="I95">
        <f t="shared" si="6"/>
        <v>1</v>
      </c>
      <c r="J95">
        <f t="shared" si="7"/>
        <v>0</v>
      </c>
      <c r="K95">
        <f t="shared" si="8"/>
        <v>1</v>
      </c>
    </row>
    <row r="96" spans="1:11" x14ac:dyDescent="0.2">
      <c r="A96">
        <v>95</v>
      </c>
      <c r="B96" t="s">
        <v>17</v>
      </c>
      <c r="C96" t="s">
        <v>18</v>
      </c>
      <c r="D96">
        <v>160600</v>
      </c>
      <c r="E96">
        <v>2150</v>
      </c>
      <c r="F96">
        <v>4</v>
      </c>
      <c r="G96">
        <v>3</v>
      </c>
      <c r="H96">
        <v>3</v>
      </c>
      <c r="I96">
        <f t="shared" si="6"/>
        <v>0</v>
      </c>
      <c r="J96">
        <f t="shared" si="7"/>
        <v>1</v>
      </c>
      <c r="K96">
        <f t="shared" si="8"/>
        <v>0</v>
      </c>
    </row>
    <row r="97" spans="1:11" x14ac:dyDescent="0.2">
      <c r="A97">
        <v>96</v>
      </c>
      <c r="B97" t="s">
        <v>17</v>
      </c>
      <c r="C97" t="s">
        <v>18</v>
      </c>
      <c r="D97">
        <v>152500</v>
      </c>
      <c r="E97">
        <v>1970</v>
      </c>
      <c r="F97">
        <v>2</v>
      </c>
      <c r="G97">
        <v>2</v>
      </c>
      <c r="H97">
        <v>1</v>
      </c>
      <c r="I97">
        <f t="shared" si="6"/>
        <v>0</v>
      </c>
      <c r="J97">
        <f t="shared" si="7"/>
        <v>1</v>
      </c>
      <c r="K97">
        <f t="shared" si="8"/>
        <v>0</v>
      </c>
    </row>
    <row r="98" spans="1:11" x14ac:dyDescent="0.2">
      <c r="A98">
        <v>97</v>
      </c>
      <c r="B98" t="s">
        <v>11</v>
      </c>
      <c r="C98" t="s">
        <v>12</v>
      </c>
      <c r="D98">
        <v>133300</v>
      </c>
      <c r="E98">
        <v>2440</v>
      </c>
      <c r="F98">
        <v>3</v>
      </c>
      <c r="G98">
        <v>3</v>
      </c>
      <c r="H98">
        <v>3</v>
      </c>
      <c r="I98">
        <f t="shared" ref="I98:I129" si="9">IF(B98="no",1,0)</f>
        <v>1</v>
      </c>
      <c r="J98">
        <f t="shared" ref="J98:J129" si="10">IF(C98="west",1,0)</f>
        <v>0</v>
      </c>
      <c r="K98">
        <f t="shared" ref="K98:K129" si="11">IF(C98="east",1,0)</f>
        <v>1</v>
      </c>
    </row>
    <row r="99" spans="1:11" x14ac:dyDescent="0.2">
      <c r="A99">
        <v>98</v>
      </c>
      <c r="B99" t="s">
        <v>17</v>
      </c>
      <c r="C99" t="s">
        <v>12</v>
      </c>
      <c r="D99">
        <v>126800</v>
      </c>
      <c r="E99">
        <v>2000</v>
      </c>
      <c r="F99">
        <v>2</v>
      </c>
      <c r="G99">
        <v>2</v>
      </c>
      <c r="H99">
        <v>1</v>
      </c>
      <c r="I99">
        <f t="shared" si="9"/>
        <v>0</v>
      </c>
      <c r="J99">
        <f t="shared" si="10"/>
        <v>0</v>
      </c>
      <c r="K99">
        <f t="shared" si="11"/>
        <v>1</v>
      </c>
    </row>
    <row r="100" spans="1:11" x14ac:dyDescent="0.2">
      <c r="A100">
        <v>99</v>
      </c>
      <c r="B100" t="s">
        <v>11</v>
      </c>
      <c r="C100" t="s">
        <v>18</v>
      </c>
      <c r="D100">
        <v>145500</v>
      </c>
      <c r="E100">
        <v>2060</v>
      </c>
      <c r="F100">
        <v>3</v>
      </c>
      <c r="G100">
        <v>2</v>
      </c>
      <c r="H100">
        <v>1</v>
      </c>
      <c r="I100">
        <f t="shared" si="9"/>
        <v>1</v>
      </c>
      <c r="J100">
        <f t="shared" si="10"/>
        <v>1</v>
      </c>
      <c r="K100">
        <f t="shared" si="11"/>
        <v>0</v>
      </c>
    </row>
    <row r="101" spans="1:11" x14ac:dyDescent="0.2">
      <c r="A101">
        <v>100</v>
      </c>
      <c r="B101" t="s">
        <v>17</v>
      </c>
      <c r="C101" t="s">
        <v>18</v>
      </c>
      <c r="D101">
        <v>171000</v>
      </c>
      <c r="E101">
        <v>2080</v>
      </c>
      <c r="F101">
        <v>3</v>
      </c>
      <c r="G101">
        <v>3</v>
      </c>
      <c r="H101">
        <v>2</v>
      </c>
      <c r="I101">
        <f t="shared" si="9"/>
        <v>0</v>
      </c>
      <c r="J101">
        <f t="shared" si="10"/>
        <v>1</v>
      </c>
      <c r="K101">
        <f t="shared" si="11"/>
        <v>0</v>
      </c>
    </row>
    <row r="102" spans="1:11" x14ac:dyDescent="0.2">
      <c r="A102">
        <v>101</v>
      </c>
      <c r="B102" t="s">
        <v>11</v>
      </c>
      <c r="C102" t="s">
        <v>16</v>
      </c>
      <c r="D102">
        <v>103200</v>
      </c>
      <c r="E102">
        <v>2010</v>
      </c>
      <c r="F102">
        <v>3</v>
      </c>
      <c r="G102">
        <v>2</v>
      </c>
      <c r="H102">
        <v>5</v>
      </c>
      <c r="I102">
        <f t="shared" si="9"/>
        <v>1</v>
      </c>
      <c r="J102">
        <f t="shared" si="10"/>
        <v>0</v>
      </c>
      <c r="K102">
        <f t="shared" si="11"/>
        <v>0</v>
      </c>
    </row>
    <row r="103" spans="1:11" x14ac:dyDescent="0.2">
      <c r="A103">
        <v>102</v>
      </c>
      <c r="B103" t="s">
        <v>11</v>
      </c>
      <c r="C103" t="s">
        <v>12</v>
      </c>
      <c r="D103">
        <v>123100</v>
      </c>
      <c r="E103">
        <v>2260</v>
      </c>
      <c r="F103">
        <v>3</v>
      </c>
      <c r="G103">
        <v>3</v>
      </c>
      <c r="H103">
        <v>5</v>
      </c>
      <c r="I103">
        <f t="shared" si="9"/>
        <v>1</v>
      </c>
      <c r="J103">
        <f t="shared" si="10"/>
        <v>0</v>
      </c>
      <c r="K103">
        <f t="shared" si="11"/>
        <v>1</v>
      </c>
    </row>
    <row r="104" spans="1:11" x14ac:dyDescent="0.2">
      <c r="A104">
        <v>103</v>
      </c>
      <c r="B104" t="s">
        <v>11</v>
      </c>
      <c r="C104" t="s">
        <v>12</v>
      </c>
      <c r="D104">
        <v>136800</v>
      </c>
      <c r="E104">
        <v>2410</v>
      </c>
      <c r="F104">
        <v>3</v>
      </c>
      <c r="G104">
        <v>3</v>
      </c>
      <c r="H104">
        <v>4</v>
      </c>
      <c r="I104">
        <f t="shared" si="9"/>
        <v>1</v>
      </c>
      <c r="J104">
        <f t="shared" si="10"/>
        <v>0</v>
      </c>
      <c r="K104">
        <f t="shared" si="11"/>
        <v>1</v>
      </c>
    </row>
    <row r="105" spans="1:11" x14ac:dyDescent="0.2">
      <c r="A105">
        <v>104</v>
      </c>
      <c r="B105" t="s">
        <v>17</v>
      </c>
      <c r="C105" t="s">
        <v>18</v>
      </c>
      <c r="D105">
        <v>211200</v>
      </c>
      <c r="E105">
        <v>2440</v>
      </c>
      <c r="F105">
        <v>4</v>
      </c>
      <c r="G105">
        <v>3</v>
      </c>
      <c r="H105">
        <v>3</v>
      </c>
      <c r="I105">
        <f t="shared" si="9"/>
        <v>0</v>
      </c>
      <c r="J105">
        <f t="shared" si="10"/>
        <v>1</v>
      </c>
      <c r="K105">
        <f t="shared" si="11"/>
        <v>0</v>
      </c>
    </row>
    <row r="106" spans="1:11" x14ac:dyDescent="0.2">
      <c r="A106">
        <v>105</v>
      </c>
      <c r="B106" t="s">
        <v>11</v>
      </c>
      <c r="C106" t="s">
        <v>12</v>
      </c>
      <c r="D106">
        <v>82300</v>
      </c>
      <c r="E106">
        <v>1910</v>
      </c>
      <c r="F106">
        <v>3</v>
      </c>
      <c r="G106">
        <v>2</v>
      </c>
      <c r="H106">
        <v>4</v>
      </c>
      <c r="I106">
        <f t="shared" si="9"/>
        <v>1</v>
      </c>
      <c r="J106">
        <f t="shared" si="10"/>
        <v>0</v>
      </c>
      <c r="K106">
        <f t="shared" si="11"/>
        <v>1</v>
      </c>
    </row>
    <row r="107" spans="1:11" x14ac:dyDescent="0.2">
      <c r="A107">
        <v>106</v>
      </c>
      <c r="B107" t="s">
        <v>11</v>
      </c>
      <c r="C107" t="s">
        <v>18</v>
      </c>
      <c r="D107">
        <v>146900</v>
      </c>
      <c r="E107">
        <v>2530</v>
      </c>
      <c r="F107">
        <v>4</v>
      </c>
      <c r="G107">
        <v>3</v>
      </c>
      <c r="H107">
        <v>4</v>
      </c>
      <c r="I107">
        <f t="shared" si="9"/>
        <v>1</v>
      </c>
      <c r="J107">
        <f t="shared" si="10"/>
        <v>1</v>
      </c>
      <c r="K107">
        <f t="shared" si="11"/>
        <v>0</v>
      </c>
    </row>
    <row r="108" spans="1:11" x14ac:dyDescent="0.2">
      <c r="A108">
        <v>107</v>
      </c>
      <c r="B108" t="s">
        <v>11</v>
      </c>
      <c r="C108" t="s">
        <v>16</v>
      </c>
      <c r="D108">
        <v>108500</v>
      </c>
      <c r="E108">
        <v>2130</v>
      </c>
      <c r="F108">
        <v>3</v>
      </c>
      <c r="G108">
        <v>2</v>
      </c>
      <c r="H108">
        <v>4</v>
      </c>
      <c r="I108">
        <f t="shared" si="9"/>
        <v>1</v>
      </c>
      <c r="J108">
        <f t="shared" si="10"/>
        <v>0</v>
      </c>
      <c r="K108">
        <f t="shared" si="11"/>
        <v>0</v>
      </c>
    </row>
    <row r="109" spans="1:11" x14ac:dyDescent="0.2">
      <c r="A109">
        <v>108</v>
      </c>
      <c r="B109" t="s">
        <v>17</v>
      </c>
      <c r="C109" t="s">
        <v>12</v>
      </c>
      <c r="D109">
        <v>134000</v>
      </c>
      <c r="E109">
        <v>1890</v>
      </c>
      <c r="F109">
        <v>3</v>
      </c>
      <c r="G109">
        <v>2</v>
      </c>
      <c r="H109">
        <v>1</v>
      </c>
      <c r="I109">
        <f t="shared" si="9"/>
        <v>0</v>
      </c>
      <c r="J109">
        <f t="shared" si="10"/>
        <v>0</v>
      </c>
      <c r="K109">
        <f t="shared" si="11"/>
        <v>1</v>
      </c>
    </row>
    <row r="110" spans="1:11" x14ac:dyDescent="0.2">
      <c r="A110">
        <v>109</v>
      </c>
      <c r="B110" t="s">
        <v>17</v>
      </c>
      <c r="C110" t="s">
        <v>12</v>
      </c>
      <c r="D110">
        <v>117000</v>
      </c>
      <c r="E110">
        <v>1990</v>
      </c>
      <c r="F110">
        <v>3</v>
      </c>
      <c r="G110">
        <v>3</v>
      </c>
      <c r="H110">
        <v>3</v>
      </c>
      <c r="I110">
        <f t="shared" si="9"/>
        <v>0</v>
      </c>
      <c r="J110">
        <f t="shared" si="10"/>
        <v>0</v>
      </c>
      <c r="K110">
        <f t="shared" si="11"/>
        <v>1</v>
      </c>
    </row>
    <row r="111" spans="1:11" x14ac:dyDescent="0.2">
      <c r="A111">
        <v>110</v>
      </c>
      <c r="B111" t="s">
        <v>11</v>
      </c>
      <c r="C111" t="s">
        <v>12</v>
      </c>
      <c r="D111">
        <v>108700</v>
      </c>
      <c r="E111">
        <v>2110</v>
      </c>
      <c r="F111">
        <v>3</v>
      </c>
      <c r="G111">
        <v>2</v>
      </c>
      <c r="H111">
        <v>3</v>
      </c>
      <c r="I111">
        <f t="shared" si="9"/>
        <v>1</v>
      </c>
      <c r="J111">
        <f t="shared" si="10"/>
        <v>0</v>
      </c>
      <c r="K111">
        <f t="shared" si="11"/>
        <v>1</v>
      </c>
    </row>
    <row r="112" spans="1:11" x14ac:dyDescent="0.2">
      <c r="A112">
        <v>111</v>
      </c>
      <c r="B112" t="s">
        <v>11</v>
      </c>
      <c r="C112" t="s">
        <v>16</v>
      </c>
      <c r="D112">
        <v>111600</v>
      </c>
      <c r="E112">
        <v>1710</v>
      </c>
      <c r="F112">
        <v>2</v>
      </c>
      <c r="G112">
        <v>2</v>
      </c>
      <c r="H112">
        <v>1</v>
      </c>
      <c r="I112">
        <f t="shared" si="9"/>
        <v>1</v>
      </c>
      <c r="J112">
        <f t="shared" si="10"/>
        <v>0</v>
      </c>
      <c r="K112">
        <f t="shared" si="11"/>
        <v>0</v>
      </c>
    </row>
    <row r="113" spans="1:11" x14ac:dyDescent="0.2">
      <c r="A113">
        <v>112</v>
      </c>
      <c r="B113" t="s">
        <v>11</v>
      </c>
      <c r="C113" t="s">
        <v>16</v>
      </c>
      <c r="D113">
        <v>114900</v>
      </c>
      <c r="E113">
        <v>1740</v>
      </c>
      <c r="F113">
        <v>2</v>
      </c>
      <c r="G113">
        <v>2</v>
      </c>
      <c r="H113">
        <v>2</v>
      </c>
      <c r="I113">
        <f t="shared" si="9"/>
        <v>1</v>
      </c>
      <c r="J113">
        <f t="shared" si="10"/>
        <v>0</v>
      </c>
      <c r="K113">
        <f t="shared" si="11"/>
        <v>0</v>
      </c>
    </row>
    <row r="114" spans="1:11" x14ac:dyDescent="0.2">
      <c r="A114">
        <v>113</v>
      </c>
      <c r="B114" t="s">
        <v>17</v>
      </c>
      <c r="C114" t="s">
        <v>12</v>
      </c>
      <c r="D114">
        <v>123600</v>
      </c>
      <c r="E114">
        <v>1940</v>
      </c>
      <c r="F114">
        <v>2</v>
      </c>
      <c r="G114">
        <v>2</v>
      </c>
      <c r="H114">
        <v>2</v>
      </c>
      <c r="I114">
        <f t="shared" si="9"/>
        <v>0</v>
      </c>
      <c r="J114">
        <f t="shared" si="10"/>
        <v>0</v>
      </c>
      <c r="K114">
        <f t="shared" si="11"/>
        <v>1</v>
      </c>
    </row>
    <row r="115" spans="1:11" x14ac:dyDescent="0.2">
      <c r="A115">
        <v>114</v>
      </c>
      <c r="B115" t="s">
        <v>17</v>
      </c>
      <c r="C115" t="s">
        <v>16</v>
      </c>
      <c r="D115">
        <v>115700</v>
      </c>
      <c r="E115">
        <v>2000</v>
      </c>
      <c r="F115">
        <v>3</v>
      </c>
      <c r="G115">
        <v>2</v>
      </c>
      <c r="H115">
        <v>3</v>
      </c>
      <c r="I115">
        <f t="shared" si="9"/>
        <v>0</v>
      </c>
      <c r="J115">
        <f t="shared" si="10"/>
        <v>0</v>
      </c>
      <c r="K115">
        <f t="shared" si="11"/>
        <v>0</v>
      </c>
    </row>
    <row r="116" spans="1:11" x14ac:dyDescent="0.2">
      <c r="A116">
        <v>115</v>
      </c>
      <c r="B116" t="s">
        <v>11</v>
      </c>
      <c r="C116" t="s">
        <v>12</v>
      </c>
      <c r="D116">
        <v>124500</v>
      </c>
      <c r="E116">
        <v>2010</v>
      </c>
      <c r="F116">
        <v>4</v>
      </c>
      <c r="G116">
        <v>3</v>
      </c>
      <c r="H116">
        <v>2</v>
      </c>
      <c r="I116">
        <f t="shared" si="9"/>
        <v>1</v>
      </c>
      <c r="J116">
        <f t="shared" si="10"/>
        <v>0</v>
      </c>
      <c r="K116">
        <f t="shared" si="11"/>
        <v>1</v>
      </c>
    </row>
    <row r="117" spans="1:11" x14ac:dyDescent="0.2">
      <c r="A117">
        <v>116</v>
      </c>
      <c r="B117" t="s">
        <v>11</v>
      </c>
      <c r="C117" t="s">
        <v>16</v>
      </c>
      <c r="D117">
        <v>102500</v>
      </c>
      <c r="E117">
        <v>1900</v>
      </c>
      <c r="F117">
        <v>3</v>
      </c>
      <c r="G117">
        <v>3</v>
      </c>
      <c r="H117">
        <v>3</v>
      </c>
      <c r="I117">
        <f t="shared" si="9"/>
        <v>1</v>
      </c>
      <c r="J117">
        <f t="shared" si="10"/>
        <v>0</v>
      </c>
      <c r="K117">
        <f t="shared" si="11"/>
        <v>0</v>
      </c>
    </row>
    <row r="118" spans="1:11" x14ac:dyDescent="0.2">
      <c r="A118">
        <v>117</v>
      </c>
      <c r="B118" t="s">
        <v>17</v>
      </c>
      <c r="C118" t="s">
        <v>18</v>
      </c>
      <c r="D118">
        <v>199500</v>
      </c>
      <c r="E118">
        <v>2290</v>
      </c>
      <c r="F118">
        <v>5</v>
      </c>
      <c r="G118">
        <v>4</v>
      </c>
      <c r="H118">
        <v>1</v>
      </c>
      <c r="I118">
        <f t="shared" si="9"/>
        <v>0</v>
      </c>
      <c r="J118">
        <f t="shared" si="10"/>
        <v>1</v>
      </c>
      <c r="K118">
        <f t="shared" si="11"/>
        <v>0</v>
      </c>
    </row>
    <row r="119" spans="1:11" x14ac:dyDescent="0.2">
      <c r="A119">
        <v>118</v>
      </c>
      <c r="B119" t="s">
        <v>11</v>
      </c>
      <c r="C119" t="s">
        <v>16</v>
      </c>
      <c r="D119">
        <v>117800</v>
      </c>
      <c r="E119">
        <v>1920</v>
      </c>
      <c r="F119">
        <v>3</v>
      </c>
      <c r="G119">
        <v>2</v>
      </c>
      <c r="H119">
        <v>2</v>
      </c>
      <c r="I119">
        <f t="shared" si="9"/>
        <v>1</v>
      </c>
      <c r="J119">
        <f t="shared" si="10"/>
        <v>0</v>
      </c>
      <c r="K119">
        <f t="shared" si="11"/>
        <v>0</v>
      </c>
    </row>
    <row r="120" spans="1:11" x14ac:dyDescent="0.2">
      <c r="A120">
        <v>119</v>
      </c>
      <c r="B120" t="s">
        <v>17</v>
      </c>
      <c r="C120" t="s">
        <v>16</v>
      </c>
      <c r="D120">
        <v>150200</v>
      </c>
      <c r="E120">
        <v>1950</v>
      </c>
      <c r="F120">
        <v>3</v>
      </c>
      <c r="G120">
        <v>2</v>
      </c>
      <c r="H120">
        <v>3</v>
      </c>
      <c r="I120">
        <f t="shared" si="9"/>
        <v>0</v>
      </c>
      <c r="J120">
        <f t="shared" si="10"/>
        <v>0</v>
      </c>
      <c r="K120">
        <f t="shared" si="11"/>
        <v>0</v>
      </c>
    </row>
    <row r="121" spans="1:11" x14ac:dyDescent="0.2">
      <c r="A121">
        <v>120</v>
      </c>
      <c r="B121" t="s">
        <v>11</v>
      </c>
      <c r="C121" t="s">
        <v>16</v>
      </c>
      <c r="D121">
        <v>109700</v>
      </c>
      <c r="E121">
        <v>1920</v>
      </c>
      <c r="F121">
        <v>2</v>
      </c>
      <c r="G121">
        <v>2</v>
      </c>
      <c r="H121">
        <v>4</v>
      </c>
      <c r="I121">
        <f t="shared" si="9"/>
        <v>1</v>
      </c>
      <c r="J121">
        <f t="shared" si="10"/>
        <v>0</v>
      </c>
      <c r="K121">
        <f t="shared" si="11"/>
        <v>0</v>
      </c>
    </row>
    <row r="122" spans="1:11" x14ac:dyDescent="0.2">
      <c r="A122">
        <v>121</v>
      </c>
      <c r="B122" t="s">
        <v>11</v>
      </c>
      <c r="C122" t="s">
        <v>16</v>
      </c>
      <c r="D122">
        <v>110400</v>
      </c>
      <c r="E122">
        <v>1930</v>
      </c>
      <c r="F122">
        <v>2</v>
      </c>
      <c r="G122">
        <v>3</v>
      </c>
      <c r="H122">
        <v>3</v>
      </c>
      <c r="I122">
        <f t="shared" si="9"/>
        <v>1</v>
      </c>
      <c r="J122">
        <f t="shared" si="10"/>
        <v>0</v>
      </c>
      <c r="K122">
        <f t="shared" si="11"/>
        <v>0</v>
      </c>
    </row>
    <row r="123" spans="1:11" x14ac:dyDescent="0.2">
      <c r="A123">
        <v>122</v>
      </c>
      <c r="B123" t="s">
        <v>11</v>
      </c>
      <c r="C123" t="s">
        <v>12</v>
      </c>
      <c r="D123">
        <v>105600</v>
      </c>
      <c r="E123">
        <v>1930</v>
      </c>
      <c r="F123">
        <v>3</v>
      </c>
      <c r="G123">
        <v>3</v>
      </c>
      <c r="H123">
        <v>3</v>
      </c>
      <c r="I123">
        <f t="shared" si="9"/>
        <v>1</v>
      </c>
      <c r="J123">
        <f t="shared" si="10"/>
        <v>0</v>
      </c>
      <c r="K123">
        <f t="shared" si="11"/>
        <v>1</v>
      </c>
    </row>
    <row r="124" spans="1:11" x14ac:dyDescent="0.2">
      <c r="A124">
        <v>123</v>
      </c>
      <c r="B124" t="s">
        <v>17</v>
      </c>
      <c r="C124" t="s">
        <v>12</v>
      </c>
      <c r="D124">
        <v>144800</v>
      </c>
      <c r="E124">
        <v>2060</v>
      </c>
      <c r="F124">
        <v>2</v>
      </c>
      <c r="G124">
        <v>2</v>
      </c>
      <c r="H124">
        <v>1</v>
      </c>
      <c r="I124">
        <f t="shared" si="9"/>
        <v>0</v>
      </c>
      <c r="J124">
        <f t="shared" si="10"/>
        <v>0</v>
      </c>
      <c r="K124">
        <f t="shared" si="11"/>
        <v>1</v>
      </c>
    </row>
    <row r="125" spans="1:11" x14ac:dyDescent="0.2">
      <c r="A125">
        <v>124</v>
      </c>
      <c r="B125" t="s">
        <v>17</v>
      </c>
      <c r="C125" t="s">
        <v>12</v>
      </c>
      <c r="D125">
        <v>119700</v>
      </c>
      <c r="E125">
        <v>1900</v>
      </c>
      <c r="F125">
        <v>3</v>
      </c>
      <c r="G125">
        <v>3</v>
      </c>
      <c r="H125">
        <v>3</v>
      </c>
      <c r="I125">
        <f t="shared" si="9"/>
        <v>0</v>
      </c>
      <c r="J125">
        <f t="shared" si="10"/>
        <v>0</v>
      </c>
      <c r="K125">
        <f t="shared" si="11"/>
        <v>1</v>
      </c>
    </row>
    <row r="126" spans="1:11" x14ac:dyDescent="0.2">
      <c r="A126">
        <v>125</v>
      </c>
      <c r="B126" t="s">
        <v>17</v>
      </c>
      <c r="C126" t="s">
        <v>12</v>
      </c>
      <c r="D126">
        <v>147900</v>
      </c>
      <c r="E126">
        <v>2160</v>
      </c>
      <c r="F126">
        <v>4</v>
      </c>
      <c r="G126">
        <v>3</v>
      </c>
      <c r="H126">
        <v>3</v>
      </c>
      <c r="I126">
        <f t="shared" si="9"/>
        <v>0</v>
      </c>
      <c r="J126">
        <f t="shared" si="10"/>
        <v>0</v>
      </c>
      <c r="K126">
        <f t="shared" si="11"/>
        <v>1</v>
      </c>
    </row>
    <row r="127" spans="1:11" x14ac:dyDescent="0.2">
      <c r="A127">
        <v>126</v>
      </c>
      <c r="B127" t="s">
        <v>11</v>
      </c>
      <c r="C127" t="s">
        <v>16</v>
      </c>
      <c r="D127">
        <v>113500</v>
      </c>
      <c r="E127">
        <v>2070</v>
      </c>
      <c r="F127">
        <v>2</v>
      </c>
      <c r="G127">
        <v>2</v>
      </c>
      <c r="H127">
        <v>2</v>
      </c>
      <c r="I127">
        <f t="shared" si="9"/>
        <v>1</v>
      </c>
      <c r="J127">
        <f t="shared" si="10"/>
        <v>0</v>
      </c>
      <c r="K127">
        <f t="shared" si="11"/>
        <v>0</v>
      </c>
    </row>
    <row r="128" spans="1:11" x14ac:dyDescent="0.2">
      <c r="A128">
        <v>127</v>
      </c>
      <c r="B128" t="s">
        <v>11</v>
      </c>
      <c r="C128" t="s">
        <v>18</v>
      </c>
      <c r="D128">
        <v>149900</v>
      </c>
      <c r="E128">
        <v>2020</v>
      </c>
      <c r="F128">
        <v>3</v>
      </c>
      <c r="G128">
        <v>3</v>
      </c>
      <c r="H128">
        <v>1</v>
      </c>
      <c r="I128">
        <f t="shared" si="9"/>
        <v>1</v>
      </c>
      <c r="J128">
        <f t="shared" si="10"/>
        <v>1</v>
      </c>
      <c r="K128">
        <f t="shared" si="11"/>
        <v>0</v>
      </c>
    </row>
    <row r="129" spans="1:12" x14ac:dyDescent="0.2">
      <c r="A129">
        <v>128</v>
      </c>
      <c r="B129" t="s">
        <v>11</v>
      </c>
      <c r="C129" t="s">
        <v>16</v>
      </c>
      <c r="D129">
        <v>124600</v>
      </c>
      <c r="E129">
        <v>2250</v>
      </c>
      <c r="F129">
        <v>3</v>
      </c>
      <c r="G129">
        <v>3</v>
      </c>
      <c r="H129">
        <v>4</v>
      </c>
      <c r="I129">
        <f t="shared" si="9"/>
        <v>1</v>
      </c>
      <c r="J129">
        <f t="shared" si="10"/>
        <v>0</v>
      </c>
      <c r="K129">
        <f t="shared" si="11"/>
        <v>0</v>
      </c>
    </row>
    <row r="132" spans="1:12" x14ac:dyDescent="0.2">
      <c r="D132">
        <f t="shared" ref="D132:I132" si="12">MIN(D1:D129)</f>
        <v>69100</v>
      </c>
      <c r="E132">
        <f t="shared" si="12"/>
        <v>1450</v>
      </c>
      <c r="F132">
        <f t="shared" si="12"/>
        <v>2</v>
      </c>
      <c r="G132">
        <f t="shared" si="12"/>
        <v>2</v>
      </c>
      <c r="H132">
        <f t="shared" si="12"/>
        <v>1</v>
      </c>
      <c r="I132">
        <f t="shared" si="12"/>
        <v>0</v>
      </c>
      <c r="J132">
        <f>MIN(K1:K129)</f>
        <v>0</v>
      </c>
      <c r="K132">
        <f>MIN(J1:J129)</f>
        <v>0</v>
      </c>
      <c r="L132" t="s">
        <v>19</v>
      </c>
    </row>
    <row r="133" spans="1:12" x14ac:dyDescent="0.2">
      <c r="D133">
        <f t="shared" ref="D133:I133" si="13">MAX(D1:D129)</f>
        <v>211200</v>
      </c>
      <c r="E133">
        <f t="shared" si="13"/>
        <v>2590</v>
      </c>
      <c r="F133">
        <f t="shared" si="13"/>
        <v>5</v>
      </c>
      <c r="G133">
        <f t="shared" si="13"/>
        <v>4</v>
      </c>
      <c r="H133">
        <f t="shared" si="13"/>
        <v>6</v>
      </c>
      <c r="I133">
        <f t="shared" si="13"/>
        <v>1</v>
      </c>
      <c r="J133">
        <f>MAX(K1:K129)</f>
        <v>1</v>
      </c>
      <c r="K133">
        <f>MAX(J1:J129)</f>
        <v>1</v>
      </c>
      <c r="L133" t="s">
        <v>20</v>
      </c>
    </row>
    <row r="134" spans="1:12" x14ac:dyDescent="0.2">
      <c r="D134">
        <f t="shared" ref="D134:I134" si="14">AVERAGE(D1:D129)</f>
        <v>130427.34375</v>
      </c>
      <c r="E134">
        <f t="shared" si="14"/>
        <v>2000.9375</v>
      </c>
      <c r="F134">
        <f t="shared" si="14"/>
        <v>3.0234375</v>
      </c>
      <c r="G134">
        <f t="shared" si="14"/>
        <v>2.4453125</v>
      </c>
      <c r="H134">
        <f t="shared" si="14"/>
        <v>2.578125</v>
      </c>
      <c r="I134">
        <f t="shared" si="14"/>
        <v>0.671875</v>
      </c>
      <c r="J134">
        <f>AVERAGE(K1:K129)</f>
        <v>0.3515625</v>
      </c>
      <c r="K134">
        <f>AVERAGE(J1:J129)</f>
        <v>0.3046875</v>
      </c>
      <c r="L134" t="s">
        <v>21</v>
      </c>
    </row>
    <row r="135" spans="1:12" x14ac:dyDescent="0.2">
      <c r="E135">
        <v>2000</v>
      </c>
      <c r="F135">
        <v>3</v>
      </c>
      <c r="G135">
        <v>2</v>
      </c>
      <c r="H135">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3B6B-5D8B-4F0B-B2AF-665F1BD0E225}">
  <dimension ref="A1:F13"/>
  <sheetViews>
    <sheetView topLeftCell="A153" workbookViewId="0">
      <selection activeCell="J1" sqref="J1"/>
    </sheetView>
  </sheetViews>
  <sheetFormatPr baseColWidth="10" defaultColWidth="8.83203125" defaultRowHeight="15" x14ac:dyDescent="0.2"/>
  <cols>
    <col min="1" max="1" width="15.83203125" bestFit="1" customWidth="1"/>
    <col min="2" max="2" width="14.1640625" bestFit="1" customWidth="1"/>
    <col min="3" max="4" width="12.5" bestFit="1" customWidth="1"/>
    <col min="5" max="5" width="14.1640625" bestFit="1" customWidth="1"/>
    <col min="6" max="6" width="10.6640625" bestFit="1" customWidth="1"/>
  </cols>
  <sheetData>
    <row r="1" spans="1:6" x14ac:dyDescent="0.2">
      <c r="A1" s="10" t="s">
        <v>22</v>
      </c>
      <c r="B1" s="10" t="s">
        <v>2</v>
      </c>
      <c r="C1" s="10"/>
      <c r="D1" s="10"/>
      <c r="E1" s="10"/>
    </row>
    <row r="2" spans="1:6" x14ac:dyDescent="0.2">
      <c r="A2" s="11" t="s">
        <v>23</v>
      </c>
      <c r="B2" s="11" t="s">
        <v>12</v>
      </c>
      <c r="C2" s="11" t="s">
        <v>16</v>
      </c>
      <c r="D2" s="11" t="s">
        <v>18</v>
      </c>
      <c r="E2" s="11" t="s">
        <v>24</v>
      </c>
    </row>
    <row r="3" spans="1:6" x14ac:dyDescent="0.2">
      <c r="A3" s="12" t="s">
        <v>11</v>
      </c>
      <c r="B3" s="13">
        <v>117750</v>
      </c>
      <c r="C3" s="13">
        <v>108583.78</v>
      </c>
      <c r="D3" s="13">
        <v>148230.43</v>
      </c>
      <c r="E3" s="13">
        <v>121958.14</v>
      </c>
    </row>
    <row r="4" spans="1:6" x14ac:dyDescent="0.2">
      <c r="A4" s="12" t="s">
        <v>17</v>
      </c>
      <c r="B4" s="13">
        <v>135468.42000000001</v>
      </c>
      <c r="C4" s="13">
        <v>118457.14</v>
      </c>
      <c r="D4" s="13">
        <v>175200</v>
      </c>
      <c r="E4" s="13">
        <v>147769.04999999999</v>
      </c>
      <c r="F4" s="18"/>
    </row>
    <row r="5" spans="1:6" x14ac:dyDescent="0.2">
      <c r="A5" s="14" t="s">
        <v>24</v>
      </c>
      <c r="B5" s="15">
        <v>125231.11</v>
      </c>
      <c r="C5" s="15">
        <v>110154.55</v>
      </c>
      <c r="D5" s="15">
        <v>159294.87</v>
      </c>
      <c r="E5" s="15">
        <v>130427.34</v>
      </c>
    </row>
    <row r="6" spans="1:6" x14ac:dyDescent="0.2">
      <c r="A6" s="12"/>
      <c r="B6" s="12"/>
      <c r="C6" s="12"/>
      <c r="D6" s="12"/>
      <c r="E6" s="12"/>
    </row>
    <row r="7" spans="1:6" x14ac:dyDescent="0.2">
      <c r="A7" s="12"/>
      <c r="B7" s="12"/>
      <c r="C7" s="12"/>
      <c r="D7" s="12"/>
      <c r="E7" s="12"/>
    </row>
    <row r="8" spans="1:6" x14ac:dyDescent="0.2">
      <c r="A8" s="12"/>
      <c r="B8" s="12"/>
      <c r="C8" s="12"/>
      <c r="D8" s="12"/>
      <c r="E8" s="12"/>
    </row>
    <row r="9" spans="1:6" x14ac:dyDescent="0.2">
      <c r="A9" s="10" t="s">
        <v>25</v>
      </c>
      <c r="B9" s="10" t="s">
        <v>2</v>
      </c>
      <c r="C9" s="10"/>
      <c r="D9" s="10"/>
      <c r="E9" s="10"/>
    </row>
    <row r="10" spans="1:6" x14ac:dyDescent="0.2">
      <c r="A10" s="11" t="s">
        <v>26</v>
      </c>
      <c r="B10" s="11" t="s">
        <v>12</v>
      </c>
      <c r="C10" s="11" t="s">
        <v>16</v>
      </c>
      <c r="D10" s="11" t="s">
        <v>18</v>
      </c>
      <c r="E10" s="11" t="s">
        <v>27</v>
      </c>
    </row>
    <row r="11" spans="1:6" x14ac:dyDescent="0.2">
      <c r="A11" s="12" t="s">
        <v>11</v>
      </c>
      <c r="B11" s="16">
        <v>2001.54</v>
      </c>
      <c r="C11" s="16">
        <v>1928.11</v>
      </c>
      <c r="D11" s="16">
        <v>2073.48</v>
      </c>
      <c r="E11" s="16">
        <v>1989.19</v>
      </c>
    </row>
    <row r="12" spans="1:6" x14ac:dyDescent="0.2">
      <c r="A12" s="12" t="s">
        <v>17</v>
      </c>
      <c r="B12" s="16">
        <v>2031.05</v>
      </c>
      <c r="C12" s="16">
        <v>1857.14</v>
      </c>
      <c r="D12" s="16">
        <v>2091.25</v>
      </c>
      <c r="E12" s="16">
        <v>2025</v>
      </c>
    </row>
    <row r="13" spans="1:6" x14ac:dyDescent="0.2">
      <c r="A13" s="14" t="s">
        <v>27</v>
      </c>
      <c r="B13" s="17">
        <v>2014</v>
      </c>
      <c r="C13" s="17">
        <v>1916.82</v>
      </c>
      <c r="D13" s="17">
        <v>2080.77</v>
      </c>
      <c r="E13" s="17">
        <v>2000.94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606B-EF28-084C-A010-38F117CA7535}">
  <dimension ref="A1:L13"/>
  <sheetViews>
    <sheetView zoomScale="150" zoomScaleNormal="150" workbookViewId="0">
      <selection activeCell="H12" sqref="H12"/>
    </sheetView>
  </sheetViews>
  <sheetFormatPr baseColWidth="10" defaultColWidth="11.5" defaultRowHeight="15" x14ac:dyDescent="0.2"/>
  <sheetData>
    <row r="1" spans="1:12" x14ac:dyDescent="0.2">
      <c r="A1" s="2"/>
      <c r="B1" s="2" t="s">
        <v>3</v>
      </c>
      <c r="C1" s="2" t="s">
        <v>4</v>
      </c>
      <c r="D1" s="2" t="s">
        <v>5</v>
      </c>
      <c r="E1" s="2" t="s">
        <v>6</v>
      </c>
      <c r="F1" s="2" t="s">
        <v>7</v>
      </c>
    </row>
    <row r="2" spans="1:12" x14ac:dyDescent="0.2">
      <c r="A2" t="s">
        <v>3</v>
      </c>
      <c r="B2">
        <v>1</v>
      </c>
      <c r="H2" t="s">
        <v>28</v>
      </c>
    </row>
    <row r="3" spans="1:12" x14ac:dyDescent="0.2">
      <c r="A3" t="s">
        <v>4</v>
      </c>
      <c r="B3" s="4">
        <v>0.55298224255548378</v>
      </c>
      <c r="C3">
        <v>1</v>
      </c>
      <c r="H3">
        <f>B3</f>
        <v>0.55298224255548378</v>
      </c>
      <c r="I3" t="s">
        <v>29</v>
      </c>
      <c r="K3" t="s">
        <v>30</v>
      </c>
    </row>
    <row r="4" spans="1:12" x14ac:dyDescent="0.2">
      <c r="A4" t="s">
        <v>5</v>
      </c>
      <c r="B4">
        <v>0.5259260576398529</v>
      </c>
      <c r="C4">
        <v>0.48380711151742756</v>
      </c>
      <c r="D4">
        <v>1</v>
      </c>
    </row>
    <row r="5" spans="1:12" x14ac:dyDescent="0.2">
      <c r="A5" t="s">
        <v>6</v>
      </c>
      <c r="B5">
        <v>0.52325775818597375</v>
      </c>
      <c r="C5">
        <v>0.52274530089719973</v>
      </c>
      <c r="D5">
        <v>0.41455595594643563</v>
      </c>
      <c r="E5">
        <v>1</v>
      </c>
      <c r="H5" t="s">
        <v>31</v>
      </c>
      <c r="L5" t="s">
        <v>32</v>
      </c>
    </row>
    <row r="6" spans="1:12" ht="16" thickBot="1" x14ac:dyDescent="0.25">
      <c r="A6" s="1" t="s">
        <v>7</v>
      </c>
      <c r="B6" s="6">
        <v>-0.31363588286179822</v>
      </c>
      <c r="C6" s="1">
        <v>0.33692335192189249</v>
      </c>
      <c r="D6" s="27">
        <v>0.11427060981307544</v>
      </c>
      <c r="E6" s="1">
        <v>0.14379340360973222</v>
      </c>
      <c r="F6" s="1">
        <v>1</v>
      </c>
      <c r="J6">
        <f>D6</f>
        <v>0.11427060981307544</v>
      </c>
      <c r="K6" t="s">
        <v>33</v>
      </c>
    </row>
    <row r="8" spans="1:12" x14ac:dyDescent="0.2">
      <c r="H8" t="s">
        <v>34</v>
      </c>
    </row>
    <row r="10" spans="1:12" x14ac:dyDescent="0.2">
      <c r="H10" t="s">
        <v>35</v>
      </c>
    </row>
    <row r="11" spans="1:12" x14ac:dyDescent="0.2">
      <c r="H11" t="s">
        <v>36</v>
      </c>
    </row>
    <row r="12" spans="1:12" x14ac:dyDescent="0.2">
      <c r="H12" t="s">
        <v>37</v>
      </c>
    </row>
    <row r="13" spans="1:12" x14ac:dyDescent="0.2">
      <c r="H13" t="s">
        <v>38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624C6-05C6-0348-8E50-4CDEAAB2F6B0}">
  <dimension ref="A1:N37"/>
  <sheetViews>
    <sheetView workbookViewId="0">
      <selection activeCell="F22" sqref="F22"/>
    </sheetView>
  </sheetViews>
  <sheetFormatPr baseColWidth="10" defaultColWidth="11.5" defaultRowHeight="15" x14ac:dyDescent="0.2"/>
  <cols>
    <col min="4" max="4" width="13" bestFit="1" customWidth="1"/>
    <col min="5" max="5" width="12" customWidth="1"/>
    <col min="6" max="6" width="13" customWidth="1"/>
    <col min="12" max="12" width="46.5" bestFit="1" customWidth="1"/>
  </cols>
  <sheetData>
    <row r="1" spans="1:14" x14ac:dyDescent="0.2">
      <c r="A1" t="s">
        <v>39</v>
      </c>
    </row>
    <row r="2" spans="1:14" ht="16" thickBot="1" x14ac:dyDescent="0.25"/>
    <row r="3" spans="1:14" x14ac:dyDescent="0.2">
      <c r="A3" s="3" t="s">
        <v>40</v>
      </c>
      <c r="B3" s="3"/>
      <c r="K3" t="s">
        <v>41</v>
      </c>
      <c r="N3" t="s">
        <v>42</v>
      </c>
    </row>
    <row r="4" spans="1:14" x14ac:dyDescent="0.2">
      <c r="A4" t="s">
        <v>43</v>
      </c>
      <c r="B4">
        <v>0.8355730661585723</v>
      </c>
      <c r="K4" t="str">
        <f>F11</f>
        <v>Significance F</v>
      </c>
      <c r="L4" s="7">
        <f>F12</f>
        <v>4.4374906430685926E-31</v>
      </c>
    </row>
    <row r="5" spans="1:14" x14ac:dyDescent="0.2">
      <c r="A5" t="s">
        <v>44</v>
      </c>
      <c r="B5" s="28">
        <v>0.69818234888963804</v>
      </c>
      <c r="K5" t="s">
        <v>4</v>
      </c>
      <c r="L5" s="7" cm="1">
        <f t="array" ref="L5:L8">E18:E21</f>
        <v>1.2021088466551735E-11</v>
      </c>
    </row>
    <row r="6" spans="1:14" x14ac:dyDescent="0.2">
      <c r="A6" t="s">
        <v>45</v>
      </c>
      <c r="B6">
        <v>0.68836714072344718</v>
      </c>
      <c r="K6" t="s">
        <v>5</v>
      </c>
      <c r="L6" s="7">
        <v>2.9731074623226852E-5</v>
      </c>
    </row>
    <row r="7" spans="1:14" x14ac:dyDescent="0.2">
      <c r="A7" t="s">
        <v>46</v>
      </c>
      <c r="B7">
        <v>14999.245515071971</v>
      </c>
      <c r="K7" t="s">
        <v>6</v>
      </c>
      <c r="L7" s="7">
        <v>8.4484906707596116E-5</v>
      </c>
    </row>
    <row r="8" spans="1:14" ht="16" thickBot="1" x14ac:dyDescent="0.25">
      <c r="A8" s="1" t="s">
        <v>47</v>
      </c>
      <c r="B8" s="1">
        <v>128</v>
      </c>
      <c r="K8" s="1" t="s">
        <v>7</v>
      </c>
      <c r="L8" s="7">
        <v>3.0884342022559867E-18</v>
      </c>
    </row>
    <row r="10" spans="1:14" ht="16" thickBot="1" x14ac:dyDescent="0.25">
      <c r="A10" t="s">
        <v>48</v>
      </c>
    </row>
    <row r="11" spans="1:14" x14ac:dyDescent="0.2">
      <c r="A11" s="2"/>
      <c r="B11" s="2" t="s">
        <v>49</v>
      </c>
      <c r="C11" s="2" t="s">
        <v>50</v>
      </c>
      <c r="D11" s="2" t="s">
        <v>51</v>
      </c>
      <c r="E11" s="2" t="s">
        <v>52</v>
      </c>
      <c r="F11" s="2" t="s">
        <v>53</v>
      </c>
      <c r="K11" t="s">
        <v>54</v>
      </c>
    </row>
    <row r="12" spans="1:14" x14ac:dyDescent="0.2">
      <c r="A12" t="s">
        <v>55</v>
      </c>
      <c r="B12">
        <v>4</v>
      </c>
      <c r="C12">
        <v>64012998276.241989</v>
      </c>
      <c r="D12">
        <v>16003249569.060497</v>
      </c>
      <c r="E12">
        <v>71.132709267908254</v>
      </c>
      <c r="F12" s="28">
        <v>4.4374906430685926E-31</v>
      </c>
      <c r="K12" t="s">
        <v>56</v>
      </c>
    </row>
    <row r="13" spans="1:14" x14ac:dyDescent="0.2">
      <c r="A13" t="s">
        <v>57</v>
      </c>
      <c r="B13">
        <v>123</v>
      </c>
      <c r="C13">
        <v>27672216020.633015</v>
      </c>
      <c r="D13">
        <v>224977366.02140662</v>
      </c>
    </row>
    <row r="14" spans="1:14" ht="16" thickBot="1" x14ac:dyDescent="0.25">
      <c r="A14" s="1" t="s">
        <v>58</v>
      </c>
      <c r="B14" s="1">
        <v>127</v>
      </c>
      <c r="C14" s="1">
        <v>91685214296.875</v>
      </c>
      <c r="D14" s="1"/>
      <c r="E14" s="1"/>
      <c r="F14" s="1"/>
      <c r="K14" t="s">
        <v>59</v>
      </c>
    </row>
    <row r="15" spans="1:14" ht="16" thickBot="1" x14ac:dyDescent="0.25">
      <c r="K15" t="s">
        <v>60</v>
      </c>
    </row>
    <row r="16" spans="1:14" x14ac:dyDescent="0.2">
      <c r="A16" s="2"/>
      <c r="B16" s="2" t="s">
        <v>61</v>
      </c>
      <c r="C16" s="2" t="s">
        <v>46</v>
      </c>
      <c r="D16" s="2" t="s">
        <v>62</v>
      </c>
      <c r="E16" s="2" t="s">
        <v>63</v>
      </c>
      <c r="F16" s="2" t="s">
        <v>64</v>
      </c>
      <c r="G16" s="2" t="s">
        <v>65</v>
      </c>
      <c r="H16" s="2" t="s">
        <v>66</v>
      </c>
      <c r="I16" s="2" t="s">
        <v>67</v>
      </c>
    </row>
    <row r="17" spans="1:12" x14ac:dyDescent="0.2">
      <c r="A17" t="s">
        <v>68</v>
      </c>
      <c r="B17">
        <v>-17347.376948520294</v>
      </c>
      <c r="C17">
        <v>12724.896305655866</v>
      </c>
      <c r="D17">
        <v>-1.3632627356507308</v>
      </c>
      <c r="E17" s="5">
        <v>0.17528993623470801</v>
      </c>
      <c r="F17">
        <v>-42535.528959736395</v>
      </c>
      <c r="G17">
        <v>7840.7750626958077</v>
      </c>
      <c r="H17">
        <v>-42535.528959736395</v>
      </c>
      <c r="I17">
        <v>7840.7750626958077</v>
      </c>
    </row>
    <row r="18" spans="1:12" x14ac:dyDescent="0.2">
      <c r="A18" t="s">
        <v>4</v>
      </c>
      <c r="B18">
        <v>61.839946100358851</v>
      </c>
      <c r="C18">
        <v>8.2637738430117942</v>
      </c>
      <c r="D18">
        <v>7.4832573198567616</v>
      </c>
      <c r="E18" s="28">
        <v>1.2021088466551735E-11</v>
      </c>
      <c r="F18">
        <v>45.482312470639137</v>
      </c>
      <c r="G18">
        <v>78.197579730078559</v>
      </c>
      <c r="H18">
        <v>45.482312470639137</v>
      </c>
      <c r="I18">
        <v>78.197579730078559</v>
      </c>
    </row>
    <row r="19" spans="1:12" x14ac:dyDescent="0.2">
      <c r="A19" t="s">
        <v>5</v>
      </c>
      <c r="B19">
        <v>9319.7526020610549</v>
      </c>
      <c r="C19">
        <v>2148.7544402078074</v>
      </c>
      <c r="D19">
        <v>4.3372813699269122</v>
      </c>
      <c r="E19" s="28">
        <v>2.9731074623226852E-5</v>
      </c>
      <c r="F19">
        <v>5066.4249383477118</v>
      </c>
      <c r="G19">
        <v>13573.080265774399</v>
      </c>
      <c r="H19">
        <v>5066.4249383477118</v>
      </c>
      <c r="I19">
        <v>13573.080265774399</v>
      </c>
    </row>
    <row r="20" spans="1:12" x14ac:dyDescent="0.2">
      <c r="A20" t="s">
        <v>6</v>
      </c>
      <c r="B20">
        <v>12646.347486400027</v>
      </c>
      <c r="C20">
        <v>3109.6620286097505</v>
      </c>
      <c r="D20">
        <v>4.0667916223853702</v>
      </c>
      <c r="E20" s="28">
        <v>8.4484906707596116E-5</v>
      </c>
      <c r="F20">
        <v>6490.9621694041634</v>
      </c>
      <c r="G20">
        <v>18801.732803395891</v>
      </c>
      <c r="H20">
        <v>6490.9621694041634</v>
      </c>
      <c r="I20">
        <v>18801.732803395891</v>
      </c>
    </row>
    <row r="21" spans="1:12" ht="16" thickBot="1" x14ac:dyDescent="0.25">
      <c r="A21" s="1" t="s">
        <v>7</v>
      </c>
      <c r="B21" s="1">
        <v>-13601.011412285299</v>
      </c>
      <c r="C21" s="1">
        <v>1324.8186585487847</v>
      </c>
      <c r="D21" s="1">
        <v>-10.266319337005669</v>
      </c>
      <c r="E21" s="27">
        <v>3.0884342022559867E-18</v>
      </c>
      <c r="F21" s="1">
        <v>-16223.408715750182</v>
      </c>
      <c r="G21" s="1">
        <v>-10978.614108820417</v>
      </c>
      <c r="H21" s="1">
        <v>-16223.408715750182</v>
      </c>
      <c r="I21" s="1">
        <v>-10978.614108820417</v>
      </c>
    </row>
    <row r="26" spans="1:12" x14ac:dyDescent="0.2">
      <c r="B26" t="s">
        <v>69</v>
      </c>
      <c r="C26" t="s">
        <v>70</v>
      </c>
      <c r="D26" t="s">
        <v>71</v>
      </c>
      <c r="H26" t="s">
        <v>4</v>
      </c>
      <c r="I26" t="s">
        <v>5</v>
      </c>
      <c r="J26" t="s">
        <v>6</v>
      </c>
      <c r="K26" t="s">
        <v>7</v>
      </c>
    </row>
    <row r="27" spans="1:12" x14ac:dyDescent="0.2">
      <c r="A27" t="s">
        <v>68</v>
      </c>
      <c r="B27">
        <v>-17347.376948520294</v>
      </c>
      <c r="C27">
        <v>1</v>
      </c>
      <c r="D27">
        <f>B27*C27</f>
        <v>-17347.376948520294</v>
      </c>
      <c r="H27">
        <v>2000</v>
      </c>
      <c r="I27">
        <v>3</v>
      </c>
      <c r="J27">
        <v>2</v>
      </c>
      <c r="K27">
        <v>2</v>
      </c>
      <c r="L27" t="s">
        <v>72</v>
      </c>
    </row>
    <row r="28" spans="1:12" x14ac:dyDescent="0.2">
      <c r="A28" t="s">
        <v>4</v>
      </c>
      <c r="B28">
        <v>61.839946100358851</v>
      </c>
      <c r="C28">
        <v>2000</v>
      </c>
      <c r="D28">
        <f>B28*C28</f>
        <v>123679.8922007177</v>
      </c>
    </row>
    <row r="29" spans="1:12" x14ac:dyDescent="0.2">
      <c r="A29" t="s">
        <v>5</v>
      </c>
      <c r="B29">
        <v>9319.7526020610549</v>
      </c>
      <c r="C29">
        <v>3</v>
      </c>
      <c r="D29">
        <f>B29*C29</f>
        <v>27959.257806183166</v>
      </c>
    </row>
    <row r="30" spans="1:12" x14ac:dyDescent="0.2">
      <c r="A30" t="s">
        <v>6</v>
      </c>
      <c r="B30">
        <v>12646.347486400027</v>
      </c>
      <c r="C30">
        <v>2</v>
      </c>
      <c r="D30">
        <f>B30*C30</f>
        <v>25292.694972800055</v>
      </c>
    </row>
    <row r="31" spans="1:12" x14ac:dyDescent="0.2">
      <c r="A31" s="1" t="s">
        <v>7</v>
      </c>
      <c r="B31" s="1">
        <v>-13601.011412285299</v>
      </c>
      <c r="C31">
        <v>2</v>
      </c>
      <c r="D31">
        <f>B31*C31</f>
        <v>-27202.022824570598</v>
      </c>
    </row>
    <row r="32" spans="1:12" x14ac:dyDescent="0.2">
      <c r="A32" t="s">
        <v>58</v>
      </c>
      <c r="D32" s="8">
        <f>SUM(D27:D31)</f>
        <v>132382.44520661005</v>
      </c>
    </row>
    <row r="37" spans="4:4" x14ac:dyDescent="0.2">
      <c r="D3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59789-0003-7F4F-B653-B3CCDDAB91A1}">
  <dimension ref="A1:I26"/>
  <sheetViews>
    <sheetView topLeftCell="A16" workbookViewId="0">
      <selection activeCell="D26" sqref="D26"/>
    </sheetView>
  </sheetViews>
  <sheetFormatPr baseColWidth="10" defaultColWidth="11.5" defaultRowHeight="15" x14ac:dyDescent="0.2"/>
  <cols>
    <col min="1" max="1" width="27.33203125" bestFit="1" customWidth="1"/>
    <col min="2" max="2" width="12.83203125" bestFit="1" customWidth="1"/>
    <col min="3" max="3" width="14" bestFit="1" customWidth="1"/>
    <col min="4" max="4" width="13.33203125" bestFit="1" customWidth="1"/>
    <col min="5" max="5" width="13" customWidth="1"/>
    <col min="6" max="9" width="12.83203125" bestFit="1" customWidth="1"/>
  </cols>
  <sheetData>
    <row r="1" spans="1:9" x14ac:dyDescent="0.2">
      <c r="A1" s="19" t="s">
        <v>39</v>
      </c>
      <c r="B1" s="19"/>
      <c r="C1" s="19"/>
      <c r="D1" s="19"/>
      <c r="E1" s="19"/>
      <c r="F1" s="19"/>
      <c r="G1" s="19"/>
      <c r="H1" s="19"/>
      <c r="I1" s="19"/>
    </row>
    <row r="2" spans="1:9" x14ac:dyDescent="0.2">
      <c r="A2" s="19"/>
      <c r="B2" s="19"/>
      <c r="C2" s="19"/>
      <c r="D2" s="19"/>
      <c r="E2" s="19"/>
      <c r="F2" s="19"/>
      <c r="G2" s="19"/>
      <c r="H2" s="19"/>
      <c r="I2" s="19"/>
    </row>
    <row r="3" spans="1:9" x14ac:dyDescent="0.2">
      <c r="A3" s="20" t="s">
        <v>40</v>
      </c>
      <c r="B3" s="21"/>
      <c r="C3" s="19"/>
      <c r="D3" s="19"/>
      <c r="E3" s="19"/>
      <c r="F3" s="19"/>
      <c r="G3" s="19"/>
      <c r="H3" s="19"/>
      <c r="I3" s="19"/>
    </row>
    <row r="4" spans="1:9" x14ac:dyDescent="0.2">
      <c r="A4" s="19" t="s">
        <v>43</v>
      </c>
      <c r="B4" s="19">
        <v>0.93199840599999995</v>
      </c>
      <c r="C4" s="19"/>
      <c r="D4" s="19"/>
      <c r="E4" s="19"/>
      <c r="F4" s="19"/>
      <c r="G4" s="19"/>
      <c r="H4" s="19"/>
      <c r="I4" s="19"/>
    </row>
    <row r="5" spans="1:9" x14ac:dyDescent="0.2">
      <c r="A5" s="19" t="s">
        <v>44</v>
      </c>
      <c r="B5" s="22">
        <v>0.86862102900000004</v>
      </c>
      <c r="C5" s="19"/>
      <c r="D5" s="19"/>
      <c r="E5" s="19"/>
      <c r="F5" s="19"/>
      <c r="G5" s="19"/>
      <c r="H5" s="19"/>
      <c r="I5" s="19"/>
    </row>
    <row r="6" spans="1:9" x14ac:dyDescent="0.2">
      <c r="A6" s="19" t="s">
        <v>45</v>
      </c>
      <c r="B6" s="19">
        <v>0.86095725599999995</v>
      </c>
      <c r="C6" s="19"/>
      <c r="D6" s="19"/>
      <c r="E6" s="19"/>
      <c r="F6" s="19"/>
      <c r="G6" s="19"/>
      <c r="H6" s="19"/>
      <c r="I6" s="19"/>
    </row>
    <row r="7" spans="1:9" x14ac:dyDescent="0.2">
      <c r="A7" s="19" t="s">
        <v>46</v>
      </c>
      <c r="B7" s="19">
        <v>10018.94419</v>
      </c>
      <c r="C7" s="19"/>
      <c r="D7" s="19"/>
      <c r="E7" s="19"/>
      <c r="F7" s="19"/>
      <c r="G7" s="19"/>
      <c r="H7" s="19"/>
      <c r="I7" s="19"/>
    </row>
    <row r="8" spans="1:9" x14ac:dyDescent="0.2">
      <c r="A8" s="23" t="s">
        <v>47</v>
      </c>
      <c r="B8" s="23">
        <v>128</v>
      </c>
      <c r="C8" s="19"/>
      <c r="D8" s="19"/>
      <c r="E8" s="19"/>
      <c r="F8" s="19"/>
      <c r="G8" s="19"/>
      <c r="H8" s="19"/>
      <c r="I8" s="19"/>
    </row>
    <row r="9" spans="1:9" x14ac:dyDescent="0.2">
      <c r="A9" s="19"/>
      <c r="B9" s="19"/>
      <c r="C9" s="19"/>
      <c r="D9" s="19"/>
      <c r="E9" s="19"/>
      <c r="F9" s="19"/>
      <c r="G9" s="19"/>
      <c r="H9" s="19"/>
      <c r="I9" s="19"/>
    </row>
    <row r="10" spans="1:9" x14ac:dyDescent="0.2">
      <c r="A10" s="19" t="s">
        <v>48</v>
      </c>
      <c r="B10" s="19"/>
      <c r="C10" s="19"/>
      <c r="D10" s="19"/>
      <c r="E10" s="19"/>
      <c r="F10" s="19"/>
      <c r="G10" s="19"/>
      <c r="H10" s="19"/>
      <c r="I10" s="19"/>
    </row>
    <row r="11" spans="1:9" x14ac:dyDescent="0.2">
      <c r="A11" s="20" t="s">
        <v>73</v>
      </c>
      <c r="B11" s="20" t="s">
        <v>49</v>
      </c>
      <c r="C11" s="20" t="s">
        <v>50</v>
      </c>
      <c r="D11" s="20" t="s">
        <v>51</v>
      </c>
      <c r="E11" s="20" t="s">
        <v>52</v>
      </c>
      <c r="F11" s="20" t="s">
        <v>53</v>
      </c>
      <c r="G11" s="19"/>
      <c r="H11" s="19"/>
      <c r="I11" s="19"/>
    </row>
    <row r="12" spans="1:9" x14ac:dyDescent="0.2">
      <c r="A12" s="19" t="s">
        <v>55</v>
      </c>
      <c r="B12" s="19">
        <v>7</v>
      </c>
      <c r="C12" s="19">
        <v>79639705184</v>
      </c>
      <c r="D12" s="19">
        <v>11377100741</v>
      </c>
      <c r="E12" s="19">
        <v>113.3411694</v>
      </c>
      <c r="F12" s="24">
        <v>8.2466E-50</v>
      </c>
      <c r="G12" s="19"/>
      <c r="H12" s="19"/>
      <c r="I12" s="19"/>
    </row>
    <row r="13" spans="1:9" x14ac:dyDescent="0.2">
      <c r="A13" s="19" t="s">
        <v>57</v>
      </c>
      <c r="B13" s="19">
        <v>120</v>
      </c>
      <c r="C13" s="19">
        <v>12045509113</v>
      </c>
      <c r="D13" s="19">
        <v>100379242.59999999</v>
      </c>
      <c r="E13" s="19"/>
      <c r="F13" s="19"/>
      <c r="G13" s="19"/>
      <c r="H13" s="19"/>
      <c r="I13" s="19"/>
    </row>
    <row r="14" spans="1:9" x14ac:dyDescent="0.2">
      <c r="A14" s="23" t="s">
        <v>58</v>
      </c>
      <c r="B14" s="23">
        <v>127</v>
      </c>
      <c r="C14" s="23">
        <v>91685214297</v>
      </c>
      <c r="D14" s="23" t="s">
        <v>73</v>
      </c>
      <c r="E14" s="23" t="s">
        <v>73</v>
      </c>
      <c r="F14" s="23" t="s">
        <v>73</v>
      </c>
      <c r="G14" s="19"/>
      <c r="H14" s="19"/>
      <c r="I14" s="19"/>
    </row>
    <row r="15" spans="1:9" x14ac:dyDescent="0.2">
      <c r="A15" s="19"/>
      <c r="B15" s="19"/>
      <c r="C15" s="19"/>
      <c r="D15" s="19"/>
      <c r="E15" s="19"/>
      <c r="F15" s="19"/>
      <c r="G15" s="19"/>
      <c r="H15" s="19"/>
      <c r="I15" s="19"/>
    </row>
    <row r="16" spans="1:9" x14ac:dyDescent="0.2">
      <c r="A16" s="20" t="s">
        <v>73</v>
      </c>
      <c r="B16" s="20" t="s">
        <v>61</v>
      </c>
      <c r="C16" s="20" t="s">
        <v>46</v>
      </c>
      <c r="D16" s="20" t="s">
        <v>62</v>
      </c>
      <c r="E16" s="20" t="s">
        <v>63</v>
      </c>
      <c r="F16" s="20" t="s">
        <v>64</v>
      </c>
      <c r="G16" s="20" t="s">
        <v>65</v>
      </c>
      <c r="H16" s="20" t="s">
        <v>66</v>
      </c>
      <c r="I16" s="20" t="s">
        <v>67</v>
      </c>
    </row>
    <row r="17" spans="1:9" x14ac:dyDescent="0.2">
      <c r="A17" s="19" t="s">
        <v>68</v>
      </c>
      <c r="B17" s="19">
        <v>22840.535540000001</v>
      </c>
      <c r="C17" s="19">
        <v>10236.301509999999</v>
      </c>
      <c r="D17" s="19">
        <v>2.2313269600000001</v>
      </c>
      <c r="E17" s="19">
        <v>2.7516783999999999E-2</v>
      </c>
      <c r="F17" s="19">
        <v>2573.3709359999998</v>
      </c>
      <c r="G17" s="19">
        <v>43107.700140000001</v>
      </c>
      <c r="H17" s="19">
        <v>2573.3709359999998</v>
      </c>
      <c r="I17" s="19">
        <v>43107.700140000001</v>
      </c>
    </row>
    <row r="18" spans="1:9" x14ac:dyDescent="0.2">
      <c r="A18" s="19" t="s">
        <v>4</v>
      </c>
      <c r="B18" s="19">
        <v>52.993740809999998</v>
      </c>
      <c r="C18" s="19">
        <v>5.734240196</v>
      </c>
      <c r="D18" s="19">
        <v>9.2416325439999998</v>
      </c>
      <c r="E18" s="25">
        <v>1.0989999999999999E-15</v>
      </c>
      <c r="F18" s="19">
        <v>41.640344300000002</v>
      </c>
      <c r="G18" s="19">
        <v>64.347137320000002</v>
      </c>
      <c r="H18" s="19">
        <v>41.640344300000002</v>
      </c>
      <c r="I18" s="19">
        <v>64.347137320000002</v>
      </c>
    </row>
    <row r="19" spans="1:9" x14ac:dyDescent="0.2">
      <c r="A19" s="19" t="s">
        <v>5</v>
      </c>
      <c r="B19" s="19">
        <v>4246.7938919999997</v>
      </c>
      <c r="C19" s="19">
        <v>1597.9108470000001</v>
      </c>
      <c r="D19" s="19">
        <v>2.6577164170000001</v>
      </c>
      <c r="E19" s="22">
        <v>8.9389499999999993E-3</v>
      </c>
      <c r="F19" s="19">
        <v>1083.04162</v>
      </c>
      <c r="G19" s="19">
        <v>7410.546163</v>
      </c>
      <c r="H19" s="19">
        <v>1083.04162</v>
      </c>
      <c r="I19" s="19">
        <v>7410.546163</v>
      </c>
    </row>
    <row r="20" spans="1:9" x14ac:dyDescent="0.2">
      <c r="A20" s="19" t="s">
        <v>6</v>
      </c>
      <c r="B20" s="19">
        <v>7883.2784929999998</v>
      </c>
      <c r="C20" s="19">
        <v>2117.035406</v>
      </c>
      <c r="D20" s="19">
        <v>3.7237348369999999</v>
      </c>
      <c r="E20" s="22">
        <v>3.0041200000000001E-4</v>
      </c>
      <c r="F20" s="19">
        <v>3691.6957240000002</v>
      </c>
      <c r="G20" s="19">
        <v>12074.86126</v>
      </c>
      <c r="H20" s="19">
        <v>3691.6957240000002</v>
      </c>
      <c r="I20" s="19">
        <v>12074.86126</v>
      </c>
    </row>
    <row r="21" spans="1:9" x14ac:dyDescent="0.2">
      <c r="A21" s="19" t="s">
        <v>7</v>
      </c>
      <c r="B21" s="19">
        <v>-8267.4883179999997</v>
      </c>
      <c r="C21" s="19">
        <v>1084.776799</v>
      </c>
      <c r="D21" s="19">
        <v>-7.6213727310000001</v>
      </c>
      <c r="E21" s="24">
        <v>6.46907E-12</v>
      </c>
      <c r="F21" s="19">
        <v>-10415.27089</v>
      </c>
      <c r="G21" s="19">
        <v>-6119.7057500000001</v>
      </c>
      <c r="H21" s="19">
        <v>-10415.27089</v>
      </c>
      <c r="I21" s="19">
        <v>-6119.7057500000001</v>
      </c>
    </row>
    <row r="22" spans="1:9" x14ac:dyDescent="0.2">
      <c r="A22" s="19" t="s">
        <v>74</v>
      </c>
      <c r="B22" s="19">
        <v>17297.34953</v>
      </c>
      <c r="C22" s="19">
        <v>1981.6163710000001</v>
      </c>
      <c r="D22" s="19">
        <v>8.7289092779999997</v>
      </c>
      <c r="E22" s="25">
        <v>1.78295E-14</v>
      </c>
      <c r="F22" s="19">
        <v>13373.88702</v>
      </c>
      <c r="G22" s="19">
        <v>21220.812030000001</v>
      </c>
      <c r="H22" s="19">
        <v>13373.88702</v>
      </c>
      <c r="I22" s="19">
        <v>21220.812030000001</v>
      </c>
    </row>
    <row r="23" spans="1:9" x14ac:dyDescent="0.2">
      <c r="A23" s="19" t="s">
        <v>75</v>
      </c>
      <c r="B23" s="19">
        <v>-20681.037349999999</v>
      </c>
      <c r="C23" s="19">
        <v>3148.9537919999998</v>
      </c>
      <c r="D23" s="19">
        <v>-6.5675899729999996</v>
      </c>
      <c r="E23" s="24">
        <v>1.37795E-9</v>
      </c>
      <c r="F23" s="19">
        <v>-26915.746709999999</v>
      </c>
      <c r="G23" s="19">
        <v>-14446.32799</v>
      </c>
      <c r="H23" s="19">
        <v>-26915.746709999999</v>
      </c>
      <c r="I23" s="19">
        <v>-14446.32799</v>
      </c>
    </row>
    <row r="24" spans="1:9" x14ac:dyDescent="0.2">
      <c r="A24" s="23" t="s">
        <v>76</v>
      </c>
      <c r="B24" s="23">
        <v>-22241.616470000001</v>
      </c>
      <c r="C24" s="23">
        <v>2531.758237</v>
      </c>
      <c r="D24" s="23">
        <v>-8.7850475410000008</v>
      </c>
      <c r="E24" s="26">
        <v>1.3159800000000001E-14</v>
      </c>
      <c r="F24" s="23">
        <v>-27254.32158</v>
      </c>
      <c r="G24" s="23">
        <v>-17228.911359999998</v>
      </c>
      <c r="H24" s="23">
        <v>-27254.32158</v>
      </c>
      <c r="I24" s="23">
        <v>-17228.911359999998</v>
      </c>
    </row>
    <row r="25" spans="1:9" x14ac:dyDescent="0.2">
      <c r="A25" t="s">
        <v>77</v>
      </c>
    </row>
    <row r="26" spans="1:9" x14ac:dyDescent="0.2">
      <c r="D26"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C6D61-ED2B-43A7-B49F-E2B050C4107F}">
  <dimension ref="A2:S37"/>
  <sheetViews>
    <sheetView topLeftCell="A14" workbookViewId="0">
      <selection activeCell="D24" sqref="D24"/>
    </sheetView>
  </sheetViews>
  <sheetFormatPr baseColWidth="10" defaultColWidth="8.83203125" defaultRowHeight="15" x14ac:dyDescent="0.2"/>
  <cols>
    <col min="1" max="1" width="27.1640625" customWidth="1"/>
    <col min="2" max="2" width="10.6640625" customWidth="1"/>
    <col min="3" max="3" width="19.1640625" customWidth="1"/>
    <col min="4" max="4" width="18.1640625" customWidth="1"/>
    <col min="5" max="5" width="15.33203125" customWidth="1"/>
    <col min="6" max="8" width="11.83203125" bestFit="1" customWidth="1"/>
    <col min="9" max="9" width="7.5" customWidth="1"/>
    <col min="10" max="10" width="7.6640625" customWidth="1"/>
    <col min="11" max="11" width="9.33203125" customWidth="1"/>
    <col min="12" max="12" width="12.1640625" customWidth="1"/>
    <col min="13" max="13" width="13.5" customWidth="1"/>
    <col min="14" max="14" width="13.33203125" customWidth="1"/>
    <col min="15" max="15" width="15.1640625" customWidth="1"/>
    <col min="16" max="16" width="16.5" customWidth="1"/>
  </cols>
  <sheetData>
    <row r="2" spans="1:19" ht="16" x14ac:dyDescent="0.2">
      <c r="A2" s="29" t="s">
        <v>78</v>
      </c>
      <c r="B2" s="30"/>
      <c r="C2" s="30"/>
      <c r="D2" s="30"/>
      <c r="E2" s="30"/>
      <c r="F2" s="30"/>
      <c r="G2" s="30"/>
      <c r="H2" s="30"/>
      <c r="I2" s="30"/>
      <c r="J2" s="30"/>
      <c r="K2" s="30"/>
      <c r="L2" s="30"/>
      <c r="M2" s="30"/>
      <c r="N2" s="30"/>
      <c r="O2" s="30"/>
      <c r="P2" s="30"/>
    </row>
    <row r="3" spans="1:19" ht="16" x14ac:dyDescent="0.2">
      <c r="A3" t="s">
        <v>79</v>
      </c>
      <c r="B3" s="29"/>
    </row>
    <row r="4" spans="1:19" x14ac:dyDescent="0.2">
      <c r="A4" s="31" t="s">
        <v>80</v>
      </c>
      <c r="B4" s="31"/>
      <c r="C4" s="31"/>
      <c r="D4" s="31"/>
      <c r="E4" s="31"/>
      <c r="F4" s="31"/>
      <c r="G4" s="31"/>
      <c r="H4" s="31"/>
      <c r="I4" s="31"/>
      <c r="J4" s="31"/>
      <c r="K4" s="31"/>
      <c r="L4" s="31"/>
      <c r="M4" s="31"/>
    </row>
    <row r="5" spans="1:19" x14ac:dyDescent="0.2">
      <c r="A5" s="31" t="s">
        <v>81</v>
      </c>
      <c r="B5" s="31"/>
      <c r="C5" s="31"/>
      <c r="D5" s="31"/>
      <c r="E5" s="31"/>
      <c r="F5" s="31"/>
      <c r="G5" s="31"/>
      <c r="H5" s="31"/>
      <c r="I5" s="31"/>
      <c r="J5" s="31"/>
      <c r="K5" s="31"/>
      <c r="L5" s="31"/>
      <c r="M5" s="31"/>
    </row>
    <row r="6" spans="1:19" x14ac:dyDescent="0.2">
      <c r="A6" s="31" t="s">
        <v>82</v>
      </c>
      <c r="B6" s="31"/>
      <c r="C6" s="31"/>
      <c r="D6" s="31"/>
      <c r="E6" s="31"/>
      <c r="F6" s="31"/>
      <c r="G6" s="31"/>
      <c r="H6" s="31"/>
      <c r="I6" s="31"/>
      <c r="J6" s="31"/>
      <c r="K6" s="31"/>
      <c r="L6" s="31"/>
      <c r="M6" s="31"/>
    </row>
    <row r="7" spans="1:19" x14ac:dyDescent="0.2">
      <c r="A7" s="31" t="s">
        <v>83</v>
      </c>
      <c r="B7" s="31"/>
      <c r="C7" s="31"/>
      <c r="M7" s="31"/>
    </row>
    <row r="8" spans="1:19" ht="16" x14ac:dyDescent="0.2">
      <c r="A8" s="31" t="s">
        <v>84</v>
      </c>
      <c r="B8" s="29"/>
    </row>
    <row r="9" spans="1:19" ht="16" x14ac:dyDescent="0.2">
      <c r="B9" s="29"/>
    </row>
    <row r="10" spans="1:19" ht="16" x14ac:dyDescent="0.2">
      <c r="A10" t="s">
        <v>85</v>
      </c>
      <c r="B10" s="29"/>
    </row>
    <row r="11" spans="1:19" x14ac:dyDescent="0.2">
      <c r="B11" t="s">
        <v>86</v>
      </c>
    </row>
    <row r="12" spans="1:19" ht="16" x14ac:dyDescent="0.2">
      <c r="B12" s="29" t="s">
        <v>87</v>
      </c>
    </row>
    <row r="13" spans="1:19" ht="18" x14ac:dyDescent="0.2">
      <c r="B13" s="29"/>
      <c r="G13" s="32"/>
    </row>
    <row r="14" spans="1:19" ht="16" x14ac:dyDescent="0.2">
      <c r="B14" s="29"/>
    </row>
    <row r="15" spans="1:19" ht="19" x14ac:dyDescent="0.25">
      <c r="B15" s="33" t="s">
        <v>88</v>
      </c>
      <c r="C15" s="34"/>
      <c r="H15" s="31"/>
    </row>
    <row r="16" spans="1:19" x14ac:dyDescent="0.2">
      <c r="A16" s="35" t="s">
        <v>89</v>
      </c>
      <c r="B16" s="35" t="s">
        <v>61</v>
      </c>
      <c r="C16" s="36" t="s">
        <v>90</v>
      </c>
      <c r="D16" s="37" t="s">
        <v>91</v>
      </c>
      <c r="E16" s="37"/>
      <c r="F16" s="31"/>
      <c r="G16" s="31"/>
      <c r="Q16" s="31"/>
      <c r="R16" s="31"/>
      <c r="S16" s="31"/>
    </row>
    <row r="17" spans="1:13" x14ac:dyDescent="0.2">
      <c r="A17" s="31" t="s">
        <v>68</v>
      </c>
      <c r="B17" s="31">
        <v>22840.535540000001</v>
      </c>
      <c r="C17" s="38">
        <v>1</v>
      </c>
      <c r="D17" s="39">
        <f>B17*C17</f>
        <v>22840.535540000001</v>
      </c>
      <c r="E17" s="31"/>
      <c r="F17" s="31"/>
    </row>
    <row r="18" spans="1:13" x14ac:dyDescent="0.2">
      <c r="A18" s="31" t="s">
        <v>4</v>
      </c>
      <c r="B18" s="31">
        <v>52.993740809999998</v>
      </c>
      <c r="C18" s="38">
        <v>2000</v>
      </c>
      <c r="D18" s="39">
        <f t="shared" ref="D18:D20" si="0">B18*C18</f>
        <v>105987.48161999999</v>
      </c>
      <c r="E18" s="31"/>
      <c r="F18" s="31"/>
    </row>
    <row r="19" spans="1:13" x14ac:dyDescent="0.2">
      <c r="A19" s="31" t="s">
        <v>5</v>
      </c>
      <c r="B19" s="31">
        <v>4246.7938919999997</v>
      </c>
      <c r="C19" s="38">
        <v>3</v>
      </c>
      <c r="D19" s="39">
        <f t="shared" si="0"/>
        <v>12740.381675999999</v>
      </c>
      <c r="E19" s="31"/>
      <c r="F19" s="40"/>
    </row>
    <row r="20" spans="1:13" x14ac:dyDescent="0.2">
      <c r="A20" s="31" t="s">
        <v>6</v>
      </c>
      <c r="B20" s="31">
        <v>7883.2784929999998</v>
      </c>
      <c r="C20" s="38">
        <v>2</v>
      </c>
      <c r="D20" s="39">
        <f t="shared" si="0"/>
        <v>15766.556986</v>
      </c>
      <c r="E20" s="31"/>
      <c r="F20" s="31"/>
    </row>
    <row r="21" spans="1:13" x14ac:dyDescent="0.2">
      <c r="A21" s="31" t="s">
        <v>7</v>
      </c>
      <c r="B21" s="31">
        <v>-8267.4883179999997</v>
      </c>
      <c r="C21" s="38">
        <v>2</v>
      </c>
      <c r="D21" s="39">
        <f>B21*C21</f>
        <v>-16534.976635999999</v>
      </c>
      <c r="E21" s="31"/>
      <c r="F21" s="31"/>
    </row>
    <row r="22" spans="1:13" x14ac:dyDescent="0.2">
      <c r="A22" s="31" t="s">
        <v>92</v>
      </c>
      <c r="B22" s="31">
        <v>17297.34953</v>
      </c>
      <c r="C22" s="38">
        <v>1</v>
      </c>
      <c r="D22" s="39">
        <f>B22*C22</f>
        <v>17297.34953</v>
      </c>
      <c r="E22" s="31"/>
      <c r="F22" s="31"/>
    </row>
    <row r="23" spans="1:13" x14ac:dyDescent="0.2">
      <c r="A23" s="19" t="s">
        <v>75</v>
      </c>
      <c r="B23" s="19">
        <v>-20681.037349999999</v>
      </c>
      <c r="C23" s="38">
        <v>0</v>
      </c>
      <c r="D23" s="39">
        <f>B23*C23</f>
        <v>0</v>
      </c>
      <c r="E23" s="31"/>
      <c r="F23" s="31"/>
    </row>
    <row r="24" spans="1:13" x14ac:dyDescent="0.2">
      <c r="A24" s="23" t="s">
        <v>76</v>
      </c>
      <c r="B24" s="23">
        <v>-22241.616470000001</v>
      </c>
      <c r="C24" s="38">
        <v>1</v>
      </c>
      <c r="D24" s="45">
        <f>B24*C24</f>
        <v>-22241.616470000001</v>
      </c>
      <c r="E24" s="31"/>
      <c r="F24" s="31"/>
    </row>
    <row r="25" spans="1:13" x14ac:dyDescent="0.2">
      <c r="A25" s="31" t="s">
        <v>93</v>
      </c>
      <c r="B25" s="31"/>
      <c r="C25" s="41"/>
      <c r="D25" s="39">
        <f>SUM(D17:D22)</f>
        <v>158097.32871599999</v>
      </c>
      <c r="E25" s="31"/>
      <c r="F25" s="31"/>
    </row>
    <row r="26" spans="1:13" x14ac:dyDescent="0.2">
      <c r="A26" s="31"/>
      <c r="B26" s="31"/>
      <c r="C26" s="31"/>
      <c r="D26" s="31"/>
      <c r="E26" s="31"/>
      <c r="F26" s="31"/>
    </row>
    <row r="27" spans="1:13" x14ac:dyDescent="0.2">
      <c r="A27" s="31"/>
      <c r="B27" s="31"/>
      <c r="C27" s="31"/>
      <c r="D27" s="31"/>
      <c r="E27" s="31"/>
      <c r="F27" s="31"/>
    </row>
    <row r="28" spans="1:13" x14ac:dyDescent="0.2">
      <c r="A28" s="31" t="s">
        <v>94</v>
      </c>
      <c r="B28" s="31"/>
      <c r="C28" s="31"/>
      <c r="M28" s="31"/>
    </row>
    <row r="29" spans="1:13" ht="15" customHeight="1" x14ac:dyDescent="0.2">
      <c r="A29" s="31" t="s">
        <v>95</v>
      </c>
      <c r="B29" s="31"/>
      <c r="C29" s="31"/>
      <c r="M29" s="31"/>
    </row>
    <row r="30" spans="1:13" ht="21" customHeight="1" x14ac:dyDescent="0.25">
      <c r="E30" s="42" t="s">
        <v>96</v>
      </c>
      <c r="F30" s="42"/>
    </row>
    <row r="31" spans="1:13" ht="15" customHeight="1" x14ac:dyDescent="0.2"/>
    <row r="32" spans="1:13" ht="15.75" customHeight="1" x14ac:dyDescent="0.2">
      <c r="E32" s="29" t="s">
        <v>97</v>
      </c>
    </row>
    <row r="33" spans="2:8" ht="15" customHeight="1" x14ac:dyDescent="0.2">
      <c r="C33">
        <f>D25</f>
        <v>158097.32871599999</v>
      </c>
      <c r="D33">
        <v>1700</v>
      </c>
      <c r="E33">
        <v>1800</v>
      </c>
      <c r="F33">
        <v>1900</v>
      </c>
      <c r="G33">
        <v>2000</v>
      </c>
      <c r="H33">
        <v>2100</v>
      </c>
    </row>
    <row r="34" spans="2:8" ht="15" customHeight="1" x14ac:dyDescent="0.2">
      <c r="C34">
        <v>2</v>
      </c>
      <c r="D34" s="43">
        <v>137952.41258100001</v>
      </c>
      <c r="E34" s="43">
        <v>143251.786662</v>
      </c>
      <c r="F34" s="43">
        <v>148551.16074300001</v>
      </c>
      <c r="G34" s="43">
        <v>153850.534824</v>
      </c>
      <c r="H34" s="43">
        <v>159149.90890500002</v>
      </c>
    </row>
    <row r="35" spans="2:8" ht="15.75" customHeight="1" x14ac:dyDescent="0.2">
      <c r="B35" s="29" t="s">
        <v>5</v>
      </c>
      <c r="C35">
        <v>3</v>
      </c>
      <c r="D35" s="43">
        <v>142199.206473</v>
      </c>
      <c r="E35" s="43">
        <v>147498.58055400001</v>
      </c>
      <c r="F35" s="43">
        <v>152797.954635</v>
      </c>
      <c r="G35" s="44">
        <v>158097.32871599999</v>
      </c>
      <c r="H35" s="43">
        <v>163396.70279700001</v>
      </c>
    </row>
    <row r="36" spans="2:8" ht="15" customHeight="1" x14ac:dyDescent="0.2">
      <c r="C36">
        <v>4</v>
      </c>
      <c r="D36" s="43">
        <v>146446.00036500001</v>
      </c>
      <c r="E36" s="43">
        <v>151745.374446</v>
      </c>
      <c r="F36" s="43">
        <v>157044.74852700002</v>
      </c>
      <c r="G36" s="43">
        <v>162344.12260800001</v>
      </c>
      <c r="H36" s="43">
        <v>167643.49668900002</v>
      </c>
    </row>
    <row r="37" spans="2:8" ht="15" customHeight="1" x14ac:dyDescent="0.2">
      <c r="C37">
        <v>5</v>
      </c>
      <c r="D37" s="43">
        <v>150692.794257</v>
      </c>
      <c r="E37" s="43">
        <v>155992.16833800002</v>
      </c>
      <c r="F37" s="43">
        <v>161291.542419</v>
      </c>
      <c r="G37" s="43">
        <v>166590.91649999999</v>
      </c>
      <c r="H37" s="43">
        <v>171890.29058100001</v>
      </c>
    </row>
  </sheetData>
  <conditionalFormatting sqref="M28:M29 H15">
    <cfRule type="colorScale" priority="2">
      <colorScale>
        <cfvo type="min"/>
        <cfvo type="percentile" val="50"/>
        <cfvo type="max"/>
        <color rgb="FF63BE7B"/>
        <color rgb="FFFFEB84"/>
        <color rgb="FFF8696B"/>
      </colorScale>
    </cfRule>
  </conditionalFormatting>
  <conditionalFormatting sqref="C33:H3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1EAB-5254-4D61-8F1C-D7DD6AEA5CD1}">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1354CC8B86354096C9C5309F906AD3" ma:contentTypeVersion="4" ma:contentTypeDescription="Create a new document." ma:contentTypeScope="" ma:versionID="a63c74722042e3b0e24fc289479efc4c">
  <xsd:schema xmlns:xsd="http://www.w3.org/2001/XMLSchema" xmlns:xs="http://www.w3.org/2001/XMLSchema" xmlns:p="http://schemas.microsoft.com/office/2006/metadata/properties" xmlns:ns2="589b04d2-fbfc-46b5-adb3-4ed8f65a23b4" xmlns:ns3="70e5b322-3c92-4bc9-a304-7d04cbafe78e" targetNamespace="http://schemas.microsoft.com/office/2006/metadata/properties" ma:root="true" ma:fieldsID="66c31a39eb22c88eada07eb19e3c0127" ns2:_="" ns3:_="">
    <xsd:import namespace="589b04d2-fbfc-46b5-adb3-4ed8f65a23b4"/>
    <xsd:import namespace="70e5b322-3c92-4bc9-a304-7d04cbafe7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9b04d2-fbfc-46b5-adb3-4ed8f65a23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5b322-3c92-4bc9-a304-7d04cbafe7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528996-0476-4038-9D0D-C0DCEE8AB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9b04d2-fbfc-46b5-adb3-4ed8f65a23b4"/>
    <ds:schemaRef ds:uri="70e5b322-3c92-4bc9-a304-7d04cbafe7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06C885-7B0B-45A3-8BF7-8B012DC867A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C62B0B7-C3D6-4389-8538-637FABED66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House Prices</vt:lpstr>
      <vt:lpstr>Q1 &amp; Q2 Pivot Table and Chart</vt:lpstr>
      <vt:lpstr>Correlation Analysis (Quantitat</vt:lpstr>
      <vt:lpstr>Regression Analysis</vt:lpstr>
      <vt:lpstr>Regression w  Dummy Variables</vt:lpstr>
      <vt:lpstr>Sensitivity Analysis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Harter</dc:creator>
  <cp:keywords/>
  <dc:description/>
  <cp:lastModifiedBy>doublerbros18@gmail.com</cp:lastModifiedBy>
  <cp:revision/>
  <dcterms:created xsi:type="dcterms:W3CDTF">2015-11-25T15:25:24Z</dcterms:created>
  <dcterms:modified xsi:type="dcterms:W3CDTF">2023-02-02T21:20:10Z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0x010100B31354CC8B86354096C9C5309F906AD3</vt:lpwstr>
  </property>
</Properties>
</file>