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80" yWindow="495" windowWidth="18855" windowHeight="7620"/>
  </bookViews>
  <sheets>
    <sheet name="Data" sheetId="1" r:id="rId1"/>
    <sheet name="Graf" sheetId="2" r:id="rId2"/>
  </sheets>
  <definedNames>
    <definedName name="_xlnm._FilterDatabase" localSheetId="0" hidden="1">Data!$C$3:$H$33</definedName>
    <definedName name="_xlnm.Extract" localSheetId="0">Data!$J$3:$O$3</definedName>
    <definedName name="_xlnm.Criteria" localSheetId="0">Data!$J$1:$J$2</definedName>
  </definedNames>
  <calcPr calcId="125725"/>
</workbook>
</file>

<file path=xl/calcChain.xml><?xml version="1.0" encoding="utf-8"?>
<calcChain xmlns="http://schemas.openxmlformats.org/spreadsheetml/2006/main">
  <c r="H53" i="1"/>
  <c r="H52"/>
  <c r="H51"/>
  <c r="H50"/>
  <c r="H49"/>
  <c r="H48"/>
  <c r="H47"/>
  <c r="H46"/>
  <c r="G54"/>
  <c r="F52"/>
  <c r="F50"/>
  <c r="F48"/>
  <c r="E53"/>
  <c r="E51"/>
  <c r="E49"/>
  <c r="E47"/>
  <c r="B51"/>
  <c r="E52"/>
  <c r="E50"/>
  <c r="E48"/>
  <c r="E46"/>
  <c r="D53"/>
  <c r="D52"/>
  <c r="D51"/>
  <c r="D50"/>
  <c r="D49"/>
  <c r="D48"/>
  <c r="D47"/>
  <c r="D46"/>
  <c r="G53"/>
  <c r="G52"/>
  <c r="G51"/>
  <c r="G50"/>
  <c r="G49"/>
  <c r="G48"/>
  <c r="G47"/>
  <c r="C53"/>
  <c r="C52"/>
  <c r="C51"/>
  <c r="C50"/>
  <c r="C49"/>
  <c r="C48"/>
  <c r="C47"/>
  <c r="C46"/>
  <c r="B48"/>
  <c r="B53"/>
  <c r="B52"/>
  <c r="B50"/>
  <c r="B49"/>
  <c r="B47"/>
  <c r="G46"/>
  <c r="F46"/>
  <c r="B46"/>
</calcChain>
</file>

<file path=xl/sharedStrings.xml><?xml version="1.0" encoding="utf-8"?>
<sst xmlns="http://schemas.openxmlformats.org/spreadsheetml/2006/main" count="43" uniqueCount="41">
  <si>
    <t>I</t>
  </si>
  <si>
    <t>relativní počet [%]</t>
  </si>
  <si>
    <r>
      <rPr>
        <b/>
        <sz val="9"/>
        <rFont val="Arial Unicode MS"/>
        <family val="2"/>
        <charset val="238"/>
      </rPr>
      <t>CHEB</t>
    </r>
  </si>
  <si>
    <r>
      <rPr>
        <b/>
        <sz val="9"/>
        <rFont val="Arial Unicode MS"/>
        <family val="2"/>
        <charset val="238"/>
      </rPr>
      <t>II</t>
    </r>
  </si>
  <si>
    <r>
      <rPr>
        <b/>
        <sz val="9"/>
        <rFont val="Arial Unicode MS"/>
        <family val="2"/>
        <charset val="238"/>
      </rPr>
      <t>DD</t>
    </r>
  </si>
  <si>
    <r>
      <rPr>
        <b/>
        <sz val="9"/>
        <rFont val="Arial Unicode MS"/>
        <family val="2"/>
        <charset val="238"/>
      </rPr>
      <t>RRRR</t>
    </r>
  </si>
  <si>
    <r>
      <rPr>
        <b/>
        <sz val="9"/>
        <rFont val="Arial Unicode MS"/>
        <family val="2"/>
        <charset val="238"/>
      </rPr>
      <t>Přepočet četnosti z des. stupňů do 8 směrů</t>
    </r>
  </si>
  <si>
    <r>
      <rPr>
        <sz val="9"/>
        <rFont val="Arial Unicode MS"/>
        <family val="2"/>
        <charset val="238"/>
      </rPr>
      <t>počet</t>
    </r>
  </si>
  <si>
    <r>
      <rPr>
        <sz val="9"/>
        <rFont val="Arial Unicode MS"/>
        <family val="2"/>
        <charset val="238"/>
      </rPr>
      <t>relativní počet</t>
    </r>
  </si>
  <si>
    <r>
      <rPr>
        <sz val="9"/>
        <rFont val="Arial Unicode MS"/>
        <family val="2"/>
        <charset val="238"/>
      </rPr>
      <t>S</t>
    </r>
  </si>
  <si>
    <r>
      <rPr>
        <sz val="9"/>
        <rFont val="Arial Unicode MS"/>
        <family val="2"/>
        <charset val="238"/>
      </rPr>
      <t>330-340*1/4</t>
    </r>
  </si>
  <si>
    <r>
      <rPr>
        <sz val="9"/>
        <rFont val="Arial Unicode MS"/>
        <family val="2"/>
        <charset val="238"/>
      </rPr>
      <t>20-30*1/4</t>
    </r>
  </si>
  <si>
    <r>
      <rPr>
        <sz val="9"/>
        <rFont val="Arial Unicode MS"/>
        <family val="2"/>
        <charset val="238"/>
      </rPr>
      <t>SV</t>
    </r>
  </si>
  <si>
    <r>
      <rPr>
        <sz val="9"/>
        <rFont val="Arial Unicode MS"/>
        <family val="2"/>
        <charset val="238"/>
      </rPr>
      <t>20-30*3/4</t>
    </r>
  </si>
  <si>
    <r>
      <rPr>
        <sz val="9"/>
        <rFont val="Arial Unicode MS"/>
        <family val="2"/>
        <charset val="238"/>
      </rPr>
      <t>60-70*3/4</t>
    </r>
  </si>
  <si>
    <r>
      <rPr>
        <sz val="9"/>
        <rFont val="Arial Unicode MS"/>
        <family val="2"/>
        <charset val="238"/>
      </rPr>
      <t>V</t>
    </r>
  </si>
  <si>
    <r>
      <rPr>
        <sz val="9"/>
        <rFont val="Arial Unicode MS"/>
        <family val="2"/>
        <charset val="238"/>
      </rPr>
      <t>60-70*1/4</t>
    </r>
  </si>
  <si>
    <r>
      <rPr>
        <sz val="9"/>
        <rFont val="Arial Unicode MS"/>
        <family val="2"/>
        <charset val="238"/>
      </rPr>
      <t>110-120*1/4</t>
    </r>
  </si>
  <si>
    <r>
      <rPr>
        <sz val="9"/>
        <rFont val="Arial Unicode MS"/>
        <family val="2"/>
        <charset val="238"/>
      </rPr>
      <t>JV</t>
    </r>
  </si>
  <si>
    <r>
      <rPr>
        <sz val="9"/>
        <rFont val="Arial Unicode MS"/>
        <family val="2"/>
        <charset val="238"/>
      </rPr>
      <t>110-120*3/4</t>
    </r>
  </si>
  <si>
    <r>
      <rPr>
        <sz val="9"/>
        <rFont val="Arial Unicode MS"/>
        <family val="2"/>
        <charset val="238"/>
      </rPr>
      <t>150-160*3/4</t>
    </r>
  </si>
  <si>
    <r>
      <rPr>
        <sz val="9"/>
        <rFont val="Arial Unicode MS"/>
        <family val="2"/>
        <charset val="238"/>
      </rPr>
      <t>J</t>
    </r>
  </si>
  <si>
    <r>
      <rPr>
        <sz val="9"/>
        <rFont val="Arial Unicode MS"/>
        <family val="2"/>
        <charset val="238"/>
      </rPr>
      <t>150-160*1/4</t>
    </r>
  </si>
  <si>
    <r>
      <rPr>
        <sz val="9"/>
        <rFont val="Arial Unicode MS"/>
        <family val="2"/>
        <charset val="238"/>
      </rPr>
      <t>200-210*1/4</t>
    </r>
  </si>
  <si>
    <r>
      <rPr>
        <sz val="9"/>
        <rFont val="Arial Unicode MS"/>
        <family val="2"/>
        <charset val="238"/>
      </rPr>
      <t>JZ</t>
    </r>
  </si>
  <si>
    <r>
      <rPr>
        <sz val="9"/>
        <rFont val="Arial Unicode MS"/>
        <family val="2"/>
        <charset val="238"/>
      </rPr>
      <t>200-210*3/4</t>
    </r>
  </si>
  <si>
    <r>
      <rPr>
        <sz val="9"/>
        <rFont val="Arial Unicode MS"/>
        <family val="2"/>
        <charset val="238"/>
      </rPr>
      <t>240-250*3/4</t>
    </r>
  </si>
  <si>
    <r>
      <rPr>
        <sz val="9"/>
        <rFont val="Arial Unicode MS"/>
        <family val="2"/>
        <charset val="238"/>
      </rPr>
      <t>Z</t>
    </r>
  </si>
  <si>
    <r>
      <rPr>
        <sz val="9"/>
        <rFont val="Arial Unicode MS"/>
        <family val="2"/>
        <charset val="238"/>
      </rPr>
      <t>240-250*1/4</t>
    </r>
  </si>
  <si>
    <r>
      <rPr>
        <sz val="9"/>
        <rFont val="Arial Unicode MS"/>
        <family val="2"/>
        <charset val="238"/>
      </rPr>
      <t>290-300*1/4</t>
    </r>
  </si>
  <si>
    <r>
      <rPr>
        <sz val="9"/>
        <rFont val="Arial Unicode MS"/>
        <family val="2"/>
        <charset val="238"/>
      </rPr>
      <t>sz</t>
    </r>
  </si>
  <si>
    <r>
      <rPr>
        <sz val="9"/>
        <rFont val="Arial Unicode MS"/>
        <family val="2"/>
        <charset val="238"/>
      </rPr>
      <t>290-300*3/4</t>
    </r>
  </si>
  <si>
    <r>
      <rPr>
        <sz val="9"/>
        <rFont val="Arial Unicode MS"/>
        <family val="2"/>
        <charset val="238"/>
      </rPr>
      <t>330-340*3/4</t>
    </r>
  </si>
  <si>
    <r>
      <rPr>
        <sz val="10"/>
        <rFont val="Arial Unicode MS"/>
        <family val="2"/>
        <charset val="238"/>
      </rPr>
      <t>S</t>
    </r>
  </si>
  <si>
    <r>
      <rPr>
        <sz val="10"/>
        <rFont val="Arial Unicode MS"/>
        <family val="2"/>
        <charset val="238"/>
      </rPr>
      <t>SV</t>
    </r>
  </si>
  <si>
    <r>
      <rPr>
        <sz val="10"/>
        <rFont val="Arial Unicode MS"/>
        <family val="2"/>
        <charset val="238"/>
      </rPr>
      <t>V</t>
    </r>
  </si>
  <si>
    <r>
      <rPr>
        <sz val="10"/>
        <rFont val="Arial Unicode MS"/>
        <family val="2"/>
        <charset val="238"/>
      </rPr>
      <t>JV</t>
    </r>
  </si>
  <si>
    <r>
      <rPr>
        <sz val="10"/>
        <rFont val="Arial Unicode MS"/>
        <family val="2"/>
        <charset val="238"/>
      </rPr>
      <t>J</t>
    </r>
  </si>
  <si>
    <r>
      <rPr>
        <sz val="10"/>
        <rFont val="Arial Unicode MS"/>
        <family val="2"/>
        <charset val="238"/>
      </rPr>
      <t>JZ</t>
    </r>
  </si>
  <si>
    <r>
      <rPr>
        <sz val="10"/>
        <rFont val="Arial Unicode MS"/>
        <family val="2"/>
        <charset val="238"/>
      </rPr>
      <t>Z</t>
    </r>
  </si>
  <si>
    <t>SZ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</si>
</sst>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9"/>
      <name val="Arial Unicode MS"/>
      <family val="2"/>
      <charset val="238"/>
    </font>
    <font>
      <sz val="9"/>
      <name val="Arial"/>
      <family val="2"/>
      <charset val="238"/>
    </font>
    <font>
      <b/>
      <sz val="9"/>
      <name val="Arial Unicode MS"/>
      <family val="2"/>
      <charset val="238"/>
    </font>
    <font>
      <b/>
      <sz val="9"/>
      <name val="Arial"/>
      <family val="2"/>
      <charset val="238"/>
    </font>
    <font>
      <sz val="10"/>
      <name val="Arial"/>
      <family val="2"/>
      <charset val="238"/>
    </font>
    <font>
      <sz val="10"/>
      <name val="Arial Unicode MS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5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4" fillId="0" borderId="4" xfId="0" applyNumberFormat="1" applyFont="1" applyBorder="1" applyAlignment="1">
      <alignment horizontal="center" vertical="top"/>
    </xf>
    <xf numFmtId="0" fontId="4" fillId="0" borderId="5" xfId="0" applyNumberFormat="1" applyFont="1" applyBorder="1" applyAlignment="1">
      <alignment horizontal="center" vertical="top"/>
    </xf>
    <xf numFmtId="0" fontId="2" fillId="0" borderId="6" xfId="0" applyNumberFormat="1" applyFont="1" applyBorder="1" applyAlignment="1">
      <alignment horizontal="center" vertical="top"/>
    </xf>
    <xf numFmtId="0" fontId="2" fillId="0" borderId="7" xfId="0" applyNumberFormat="1" applyFont="1" applyBorder="1" applyAlignment="1">
      <alignment horizontal="center" vertical="top"/>
    </xf>
    <xf numFmtId="0" fontId="2" fillId="0" borderId="8" xfId="0" applyNumberFormat="1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6" xfId="0" applyNumberFormat="1" applyFont="1" applyBorder="1" applyAlignment="1">
      <alignment horizontal="left" vertical="top"/>
    </xf>
    <xf numFmtId="0" fontId="2" fillId="0" borderId="8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 indent="7"/>
    </xf>
    <xf numFmtId="0" fontId="2" fillId="0" borderId="13" xfId="0" applyFont="1" applyBorder="1" applyAlignment="1">
      <alignment horizontal="left" vertical="top" indent="7"/>
    </xf>
    <xf numFmtId="0" fontId="2" fillId="0" borderId="14" xfId="0" applyFont="1" applyBorder="1" applyAlignment="1">
      <alignment horizontal="left" vertical="top" indent="7"/>
    </xf>
    <xf numFmtId="2" fontId="2" fillId="2" borderId="15" xfId="0" applyNumberFormat="1" applyFont="1" applyFill="1" applyBorder="1" applyAlignment="1">
      <alignment horizontal="center" vertical="top"/>
    </xf>
    <xf numFmtId="2" fontId="2" fillId="2" borderId="6" xfId="0" applyNumberFormat="1" applyFont="1" applyFill="1" applyBorder="1" applyAlignment="1">
      <alignment horizontal="center" vertical="top"/>
    </xf>
    <xf numFmtId="2" fontId="2" fillId="2" borderId="2" xfId="0" applyNumberFormat="1" applyFont="1" applyFill="1" applyBorder="1" applyAlignment="1">
      <alignment horizontal="center" vertical="top"/>
    </xf>
    <xf numFmtId="0" fontId="5" fillId="0" borderId="16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6" fillId="0" borderId="15" xfId="0" applyFont="1" applyBorder="1" applyAlignment="1">
      <alignment horizontal="left" vertical="top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R</a:t>
            </a:r>
            <a:r>
              <a:rPr lang="en-US"/>
              <a:t>elativní </a:t>
            </a:r>
            <a:r>
              <a:rPr lang="cs-CZ"/>
              <a:t>četnost</a:t>
            </a:r>
            <a:r>
              <a:rPr lang="en-US"/>
              <a:t> [%]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Data!$H$45</c:f>
              <c:strCache>
                <c:ptCount val="1"/>
                <c:pt idx="0">
                  <c:v>relativní počet [%]</c:v>
                </c:pt>
              </c:strCache>
            </c:strRef>
          </c:tx>
          <c:cat>
            <c:strRef>
              <c:f>Data!$A$46:$A$53</c:f>
              <c:strCache>
                <c:ptCount val="8"/>
                <c:pt idx="0">
                  <c:v>S</c:v>
                </c:pt>
                <c:pt idx="1">
                  <c:v>SV</c:v>
                </c:pt>
                <c:pt idx="2">
                  <c:v>V</c:v>
                </c:pt>
                <c:pt idx="3">
                  <c:v>JV</c:v>
                </c:pt>
                <c:pt idx="4">
                  <c:v>J</c:v>
                </c:pt>
                <c:pt idx="5">
                  <c:v>JZ</c:v>
                </c:pt>
                <c:pt idx="6">
                  <c:v>Z</c:v>
                </c:pt>
                <c:pt idx="7">
                  <c:v>SZ</c:v>
                </c:pt>
              </c:strCache>
            </c:strRef>
          </c:cat>
          <c:val>
            <c:numRef>
              <c:f>Data!$H$46:$H$53</c:f>
              <c:numCache>
                <c:formatCode>0.00</c:formatCode>
                <c:ptCount val="8"/>
                <c:pt idx="0">
                  <c:v>8.0838323353293404</c:v>
                </c:pt>
                <c:pt idx="1">
                  <c:v>13.77245508982036</c:v>
                </c:pt>
                <c:pt idx="2">
                  <c:v>20.059880239520957</c:v>
                </c:pt>
                <c:pt idx="3">
                  <c:v>6.88622754491018</c:v>
                </c:pt>
                <c:pt idx="4">
                  <c:v>11.976047904191617</c:v>
                </c:pt>
                <c:pt idx="5">
                  <c:v>23.353293413173652</c:v>
                </c:pt>
                <c:pt idx="6">
                  <c:v>6.2874251497005984</c:v>
                </c:pt>
                <c:pt idx="7">
                  <c:v>9.5808383233532943</c:v>
                </c:pt>
              </c:numCache>
            </c:numRef>
          </c:val>
        </c:ser>
        <c:axId val="78272384"/>
        <c:axId val="78273920"/>
      </c:radarChart>
      <c:catAx>
        <c:axId val="78272384"/>
        <c:scaling>
          <c:orientation val="minMax"/>
        </c:scaling>
        <c:axPos val="b"/>
        <c:majorGridlines/>
        <c:numFmt formatCode="0.00" sourceLinked="1"/>
        <c:tickLblPos val="nextTo"/>
        <c:crossAx val="78273920"/>
        <c:crosses val="autoZero"/>
        <c:auto val="1"/>
        <c:lblAlgn val="ctr"/>
        <c:lblOffset val="100"/>
      </c:catAx>
      <c:valAx>
        <c:axId val="78273920"/>
        <c:scaling>
          <c:orientation val="minMax"/>
        </c:scaling>
        <c:axPos val="l"/>
        <c:majorGridlines/>
        <c:numFmt formatCode="#,##0" sourceLinked="0"/>
        <c:majorTickMark val="none"/>
        <c:tickLblPos val="none"/>
        <c:crossAx val="78272384"/>
        <c:crosses val="autoZero"/>
        <c:crossBetween val="between"/>
      </c:valAx>
    </c:plotArea>
    <c:plotVisOnly val="1"/>
  </c:chart>
  <c:printSettings>
    <c:headerFooter/>
    <c:pageMargins b="0.78740157499999996" l="0.70000000000000018" r="0.70000000000000018" t="0.78740157499999996" header="0.3000000000000001" footer="0.3000000000000001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28574</xdr:rowOff>
    </xdr:from>
    <xdr:to>
      <xdr:col>10</xdr:col>
      <xdr:colOff>495300</xdr:colOff>
      <xdr:row>29</xdr:row>
      <xdr:rowOff>161924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H54"/>
  <sheetViews>
    <sheetView tabSelected="1" zoomScaleNormal="100" workbookViewId="0">
      <selection activeCell="B51" sqref="B51"/>
    </sheetView>
  </sheetViews>
  <sheetFormatPr defaultRowHeight="12"/>
  <cols>
    <col min="1" max="1" width="6.42578125" style="6" bestFit="1" customWidth="1"/>
    <col min="2" max="2" width="10.7109375" style="6" bestFit="1" customWidth="1"/>
    <col min="3" max="3" width="10" style="6" customWidth="1"/>
    <col min="4" max="4" width="10.28515625" style="6" customWidth="1"/>
    <col min="5" max="5" width="10.7109375" style="6" bestFit="1" customWidth="1"/>
    <col min="6" max="6" width="10.7109375" style="6" customWidth="1"/>
    <col min="7" max="7" width="10" style="6" customWidth="1"/>
    <col min="8" max="8" width="14.85546875" style="6" bestFit="1" customWidth="1"/>
    <col min="9" max="16384" width="9.140625" style="6"/>
  </cols>
  <sheetData>
    <row r="1" spans="1:8" ht="14.25" thickBot="1">
      <c r="A1" s="2" t="s">
        <v>2</v>
      </c>
      <c r="B1" s="3"/>
      <c r="C1" s="4"/>
      <c r="D1" s="5" t="s">
        <v>0</v>
      </c>
      <c r="E1" s="3"/>
      <c r="F1" s="3"/>
      <c r="G1" s="2" t="s">
        <v>3</v>
      </c>
      <c r="H1" s="3"/>
    </row>
    <row r="2" spans="1:8" ht="14.25" thickBot="1">
      <c r="A2" s="2" t="s">
        <v>4</v>
      </c>
      <c r="B2" s="2" t="s">
        <v>5</v>
      </c>
      <c r="C2" s="7">
        <v>7</v>
      </c>
      <c r="D2" s="7">
        <v>14</v>
      </c>
      <c r="E2" s="7">
        <v>21</v>
      </c>
      <c r="F2" s="8">
        <v>7</v>
      </c>
      <c r="G2" s="7">
        <v>14</v>
      </c>
      <c r="H2" s="8">
        <v>21</v>
      </c>
    </row>
    <row r="3" spans="1:8" ht="12.75" thickBot="1">
      <c r="A3" s="9">
        <v>1</v>
      </c>
      <c r="B3" s="10">
        <v>2010</v>
      </c>
      <c r="C3" s="9">
        <v>340</v>
      </c>
      <c r="D3" s="9">
        <v>280</v>
      </c>
      <c r="E3" s="9">
        <v>320</v>
      </c>
      <c r="F3" s="9">
        <v>230</v>
      </c>
      <c r="G3" s="9">
        <v>220</v>
      </c>
      <c r="H3" s="11">
        <v>220</v>
      </c>
    </row>
    <row r="4" spans="1:8" ht="12.75" thickBot="1">
      <c r="A4" s="9">
        <v>2</v>
      </c>
      <c r="B4" s="10">
        <v>2010</v>
      </c>
      <c r="C4" s="9">
        <v>290</v>
      </c>
      <c r="D4" s="9">
        <v>300</v>
      </c>
      <c r="E4" s="9">
        <v>250</v>
      </c>
      <c r="F4" s="9">
        <v>270</v>
      </c>
      <c r="G4" s="9">
        <v>220</v>
      </c>
      <c r="H4" s="11">
        <v>200</v>
      </c>
    </row>
    <row r="5" spans="1:8" ht="12.75" thickBot="1">
      <c r="A5" s="9">
        <v>3</v>
      </c>
      <c r="B5" s="10">
        <v>2010</v>
      </c>
      <c r="C5" s="9">
        <v>210</v>
      </c>
      <c r="D5" s="9">
        <v>200</v>
      </c>
      <c r="E5" s="9">
        <v>240</v>
      </c>
      <c r="F5" s="9">
        <v>250</v>
      </c>
      <c r="G5" s="9">
        <v>280</v>
      </c>
      <c r="H5" s="11">
        <v>150</v>
      </c>
    </row>
    <row r="6" spans="1:8" ht="12.75" thickBot="1">
      <c r="A6" s="9">
        <v>4</v>
      </c>
      <c r="B6" s="10">
        <v>2010</v>
      </c>
      <c r="C6" s="9">
        <v>220</v>
      </c>
      <c r="D6" s="12">
        <v>0</v>
      </c>
      <c r="E6" s="13">
        <v>0</v>
      </c>
      <c r="F6" s="14">
        <v>0</v>
      </c>
      <c r="G6" s="9">
        <v>10</v>
      </c>
      <c r="H6" s="11">
        <v>50</v>
      </c>
    </row>
    <row r="7" spans="1:8" ht="12.75" thickBot="1">
      <c r="A7" s="9">
        <v>5</v>
      </c>
      <c r="B7" s="10">
        <v>2010</v>
      </c>
      <c r="C7" s="9">
        <v>180</v>
      </c>
      <c r="D7" s="9">
        <v>80</v>
      </c>
      <c r="E7" s="9">
        <v>90</v>
      </c>
      <c r="F7" s="9">
        <v>100</v>
      </c>
      <c r="G7" s="9">
        <v>100</v>
      </c>
      <c r="H7" s="11">
        <v>90</v>
      </c>
    </row>
    <row r="8" spans="1:8" ht="12.75" thickBot="1">
      <c r="A8" s="9">
        <v>6</v>
      </c>
      <c r="B8" s="10">
        <v>2010</v>
      </c>
      <c r="C8" s="9">
        <v>340</v>
      </c>
      <c r="D8" s="9">
        <v>210</v>
      </c>
      <c r="E8" s="9">
        <v>260</v>
      </c>
      <c r="F8" s="9">
        <v>60</v>
      </c>
      <c r="G8" s="9">
        <v>40</v>
      </c>
      <c r="H8" s="11">
        <v>20</v>
      </c>
    </row>
    <row r="9" spans="1:8" ht="12.75" thickBot="1">
      <c r="A9" s="9">
        <v>7</v>
      </c>
      <c r="B9" s="10">
        <v>2010</v>
      </c>
      <c r="C9" s="9">
        <v>180</v>
      </c>
      <c r="D9" s="9">
        <v>80</v>
      </c>
      <c r="E9" s="11">
        <v>0</v>
      </c>
      <c r="F9" s="9">
        <v>240</v>
      </c>
      <c r="G9" s="9">
        <v>320</v>
      </c>
      <c r="H9" s="11">
        <v>90</v>
      </c>
    </row>
    <row r="10" spans="1:8" ht="12.75" thickBot="1">
      <c r="A10" s="9">
        <v>8</v>
      </c>
      <c r="B10" s="10">
        <v>2010</v>
      </c>
      <c r="C10" s="9">
        <v>40</v>
      </c>
      <c r="D10" s="9">
        <v>40</v>
      </c>
      <c r="E10" s="9">
        <v>10</v>
      </c>
      <c r="F10" s="9">
        <v>70</v>
      </c>
      <c r="G10" s="9">
        <v>30</v>
      </c>
      <c r="H10" s="11">
        <v>90</v>
      </c>
    </row>
    <row r="11" spans="1:8" ht="12.75" thickBot="1">
      <c r="A11" s="9">
        <v>9</v>
      </c>
      <c r="B11" s="10">
        <v>2010</v>
      </c>
      <c r="C11" s="9">
        <v>10</v>
      </c>
      <c r="D11" s="9">
        <v>30</v>
      </c>
      <c r="E11" s="9">
        <v>340</v>
      </c>
      <c r="F11" s="9">
        <v>100</v>
      </c>
      <c r="G11" s="9">
        <v>120</v>
      </c>
      <c r="H11" s="11">
        <v>60</v>
      </c>
    </row>
    <row r="12" spans="1:8" ht="12.75" thickBot="1">
      <c r="A12" s="9">
        <v>10</v>
      </c>
      <c r="B12" s="10">
        <v>2010</v>
      </c>
      <c r="C12" s="9">
        <v>290</v>
      </c>
      <c r="D12" s="9">
        <v>290</v>
      </c>
      <c r="E12" s="9">
        <v>300</v>
      </c>
      <c r="F12" s="11">
        <v>0</v>
      </c>
      <c r="G12" s="9">
        <v>20</v>
      </c>
      <c r="H12" s="11">
        <v>350</v>
      </c>
    </row>
    <row r="13" spans="1:8" ht="12.75" thickBot="1">
      <c r="A13" s="9">
        <v>11</v>
      </c>
      <c r="B13" s="10">
        <v>2010</v>
      </c>
      <c r="C13" s="9">
        <v>320</v>
      </c>
      <c r="D13" s="9">
        <v>10</v>
      </c>
      <c r="E13" s="11">
        <v>0</v>
      </c>
      <c r="F13" s="9">
        <v>340</v>
      </c>
      <c r="G13" s="9">
        <v>340</v>
      </c>
      <c r="H13" s="11">
        <v>350</v>
      </c>
    </row>
    <row r="14" spans="1:8" ht="12.75" thickBot="1">
      <c r="A14" s="9">
        <v>12</v>
      </c>
      <c r="B14" s="10">
        <v>2010</v>
      </c>
      <c r="C14" s="9">
        <v>60</v>
      </c>
      <c r="D14" s="9">
        <v>70</v>
      </c>
      <c r="E14" s="9">
        <v>60</v>
      </c>
      <c r="F14" s="9">
        <v>340</v>
      </c>
      <c r="G14" s="9">
        <v>350</v>
      </c>
      <c r="H14" s="11">
        <v>350</v>
      </c>
    </row>
    <row r="15" spans="1:8" ht="12.75" thickBot="1">
      <c r="A15" s="9">
        <v>13</v>
      </c>
      <c r="B15" s="10">
        <v>2010</v>
      </c>
      <c r="C15" s="9">
        <v>70</v>
      </c>
      <c r="D15" s="9">
        <v>100</v>
      </c>
      <c r="E15" s="9">
        <v>100</v>
      </c>
      <c r="F15" s="9">
        <v>340</v>
      </c>
      <c r="G15" s="9">
        <v>360</v>
      </c>
      <c r="H15" s="11">
        <v>330</v>
      </c>
    </row>
    <row r="16" spans="1:8" ht="12.75" thickBot="1">
      <c r="A16" s="9">
        <v>14</v>
      </c>
      <c r="B16" s="10">
        <v>2010</v>
      </c>
      <c r="C16" s="9">
        <v>90</v>
      </c>
      <c r="D16" s="9">
        <v>110</v>
      </c>
      <c r="E16" s="9">
        <v>100</v>
      </c>
      <c r="F16" s="11">
        <v>0</v>
      </c>
      <c r="G16" s="9">
        <v>80</v>
      </c>
      <c r="H16" s="11">
        <v>150</v>
      </c>
    </row>
    <row r="17" spans="1:8" ht="12.75" thickBot="1">
      <c r="A17" s="9">
        <v>15</v>
      </c>
      <c r="B17" s="10">
        <v>2010</v>
      </c>
      <c r="C17" s="9">
        <v>100</v>
      </c>
      <c r="D17" s="9">
        <v>170</v>
      </c>
      <c r="E17" s="9">
        <v>140</v>
      </c>
      <c r="F17" s="9">
        <v>110</v>
      </c>
      <c r="G17" s="9">
        <v>140</v>
      </c>
      <c r="H17" s="11">
        <v>140</v>
      </c>
    </row>
    <row r="18" spans="1:8" ht="12.75" thickBot="1">
      <c r="A18" s="9">
        <v>16</v>
      </c>
      <c r="B18" s="10">
        <v>2010</v>
      </c>
      <c r="C18" s="9">
        <v>120</v>
      </c>
      <c r="D18" s="9">
        <v>110</v>
      </c>
      <c r="E18" s="9">
        <v>100</v>
      </c>
      <c r="F18" s="9">
        <v>190</v>
      </c>
      <c r="G18" s="9">
        <v>180</v>
      </c>
      <c r="H18" s="11">
        <v>340</v>
      </c>
    </row>
    <row r="19" spans="1:8" ht="12.75" thickBot="1">
      <c r="A19" s="9">
        <v>17</v>
      </c>
      <c r="B19" s="10">
        <v>2010</v>
      </c>
      <c r="C19" s="9">
        <v>100</v>
      </c>
      <c r="D19" s="9">
        <v>30</v>
      </c>
      <c r="E19" s="9">
        <v>250</v>
      </c>
      <c r="F19" s="9">
        <v>70</v>
      </c>
      <c r="G19" s="9">
        <v>100</v>
      </c>
      <c r="H19" s="11">
        <v>60</v>
      </c>
    </row>
    <row r="20" spans="1:8" ht="12.75" thickBot="1">
      <c r="A20" s="9">
        <v>18</v>
      </c>
      <c r="B20" s="10">
        <v>2010</v>
      </c>
      <c r="C20" s="9">
        <v>250</v>
      </c>
      <c r="D20" s="9">
        <v>250</v>
      </c>
      <c r="E20" s="9">
        <v>250</v>
      </c>
      <c r="F20" s="9">
        <v>140</v>
      </c>
      <c r="G20" s="9">
        <v>220</v>
      </c>
      <c r="H20" s="11">
        <v>200</v>
      </c>
    </row>
    <row r="21" spans="1:8" ht="12.75" thickBot="1">
      <c r="A21" s="9">
        <v>19</v>
      </c>
      <c r="B21" s="10">
        <v>2010</v>
      </c>
      <c r="C21" s="9">
        <v>200</v>
      </c>
      <c r="D21" s="9">
        <v>210</v>
      </c>
      <c r="E21" s="11">
        <v>0</v>
      </c>
      <c r="F21" s="9">
        <v>40</v>
      </c>
      <c r="G21" s="9">
        <v>40</v>
      </c>
      <c r="H21" s="11">
        <v>240</v>
      </c>
    </row>
    <row r="22" spans="1:8" ht="12.75" thickBot="1">
      <c r="A22" s="9">
        <v>20</v>
      </c>
      <c r="B22" s="10">
        <v>2010</v>
      </c>
      <c r="C22" s="9">
        <v>60</v>
      </c>
      <c r="D22" s="9">
        <v>40</v>
      </c>
      <c r="E22" s="9">
        <v>50</v>
      </c>
      <c r="F22" s="9">
        <v>240</v>
      </c>
      <c r="G22" s="9">
        <v>240</v>
      </c>
      <c r="H22" s="11">
        <v>200</v>
      </c>
    </row>
    <row r="23" spans="1:8" ht="12.75" thickBot="1">
      <c r="A23" s="9">
        <v>21</v>
      </c>
      <c r="B23" s="10">
        <v>2010</v>
      </c>
      <c r="C23" s="9">
        <v>350</v>
      </c>
      <c r="D23" s="9">
        <v>290</v>
      </c>
      <c r="E23" s="9">
        <v>300</v>
      </c>
      <c r="F23" s="9">
        <v>180</v>
      </c>
      <c r="G23" s="9">
        <v>230</v>
      </c>
      <c r="H23" s="11">
        <v>170</v>
      </c>
    </row>
    <row r="24" spans="1:8" ht="12.75" thickBot="1">
      <c r="A24" s="9">
        <v>22</v>
      </c>
      <c r="B24" s="10">
        <v>2010</v>
      </c>
      <c r="C24" s="9">
        <v>60</v>
      </c>
      <c r="D24" s="9">
        <v>110</v>
      </c>
      <c r="E24" s="9">
        <v>100</v>
      </c>
      <c r="F24" s="11">
        <v>0</v>
      </c>
      <c r="G24" s="9">
        <v>200</v>
      </c>
      <c r="H24" s="11">
        <v>180</v>
      </c>
    </row>
    <row r="25" spans="1:8" ht="12.75" thickBot="1">
      <c r="A25" s="9">
        <v>23</v>
      </c>
      <c r="B25" s="10">
        <v>2010</v>
      </c>
      <c r="C25" s="9">
        <v>80</v>
      </c>
      <c r="D25" s="9">
        <v>100</v>
      </c>
      <c r="E25" s="9">
        <v>100</v>
      </c>
      <c r="F25" s="9">
        <v>210</v>
      </c>
      <c r="G25" s="9">
        <v>200</v>
      </c>
      <c r="H25" s="11">
        <v>190</v>
      </c>
    </row>
    <row r="26" spans="1:8" ht="12.75" thickBot="1">
      <c r="A26" s="9">
        <v>24</v>
      </c>
      <c r="B26" s="10">
        <v>2010</v>
      </c>
      <c r="C26" s="9">
        <v>100</v>
      </c>
      <c r="D26" s="9">
        <v>110</v>
      </c>
      <c r="E26" s="9">
        <v>100</v>
      </c>
      <c r="F26" s="9">
        <v>190</v>
      </c>
      <c r="G26" s="9">
        <v>200</v>
      </c>
      <c r="H26" s="11">
        <v>280</v>
      </c>
    </row>
    <row r="27" spans="1:8" ht="12.75" thickBot="1">
      <c r="A27" s="9">
        <v>25</v>
      </c>
      <c r="B27" s="10">
        <v>2010</v>
      </c>
      <c r="C27" s="9">
        <v>90</v>
      </c>
      <c r="D27" s="9">
        <v>100</v>
      </c>
      <c r="E27" s="9">
        <v>50</v>
      </c>
      <c r="F27" s="9">
        <v>190</v>
      </c>
      <c r="G27" s="9">
        <v>200</v>
      </c>
      <c r="H27" s="11">
        <v>190</v>
      </c>
    </row>
    <row r="28" spans="1:8" ht="12.75" thickBot="1">
      <c r="A28" s="9">
        <v>26</v>
      </c>
      <c r="B28" s="10">
        <v>2010</v>
      </c>
      <c r="C28" s="9">
        <v>50</v>
      </c>
      <c r="D28" s="9">
        <v>50</v>
      </c>
      <c r="E28" s="9">
        <v>100</v>
      </c>
      <c r="F28" s="9">
        <v>180</v>
      </c>
      <c r="G28" s="9">
        <v>190</v>
      </c>
      <c r="H28" s="11">
        <v>230</v>
      </c>
    </row>
    <row r="29" spans="1:8" ht="12.75" thickBot="1">
      <c r="A29" s="9">
        <v>27</v>
      </c>
      <c r="B29" s="10">
        <v>2010</v>
      </c>
      <c r="C29" s="9">
        <v>100</v>
      </c>
      <c r="D29" s="14">
        <v>0</v>
      </c>
      <c r="E29" s="9">
        <v>220</v>
      </c>
      <c r="F29" s="9">
        <v>200</v>
      </c>
      <c r="G29" s="9">
        <v>230</v>
      </c>
      <c r="H29" s="11">
        <v>150</v>
      </c>
    </row>
    <row r="30" spans="1:8" ht="12.75" thickBot="1">
      <c r="A30" s="9">
        <v>28</v>
      </c>
      <c r="B30" s="10">
        <v>2010</v>
      </c>
      <c r="C30" s="9">
        <v>250</v>
      </c>
      <c r="D30" s="9">
        <v>250</v>
      </c>
      <c r="E30" s="9">
        <v>240</v>
      </c>
      <c r="F30" s="9">
        <v>100</v>
      </c>
      <c r="G30" s="9">
        <v>200</v>
      </c>
      <c r="H30" s="11">
        <v>230</v>
      </c>
    </row>
    <row r="31" spans="1:8" ht="12.75" thickBot="1">
      <c r="A31" s="9">
        <v>29</v>
      </c>
      <c r="B31" s="10">
        <v>2010</v>
      </c>
      <c r="C31" s="9">
        <v>230</v>
      </c>
      <c r="D31" s="9">
        <v>210</v>
      </c>
      <c r="E31" s="9">
        <v>190</v>
      </c>
      <c r="F31" s="3"/>
      <c r="G31" s="3"/>
      <c r="H31" s="3"/>
    </row>
    <row r="32" spans="1:8" ht="12.75" thickBot="1">
      <c r="A32" s="9">
        <v>30</v>
      </c>
      <c r="B32" s="10">
        <v>2010</v>
      </c>
      <c r="C32" s="9">
        <v>250</v>
      </c>
      <c r="D32" s="9">
        <v>230</v>
      </c>
      <c r="E32" s="9">
        <v>310</v>
      </c>
      <c r="F32" s="3"/>
      <c r="G32" s="3"/>
      <c r="H32" s="3"/>
    </row>
    <row r="33" spans="1:8" ht="12.75" thickBot="1">
      <c r="A33" s="9">
        <v>31</v>
      </c>
      <c r="B33" s="10">
        <v>2010</v>
      </c>
      <c r="C33" s="9">
        <v>220</v>
      </c>
      <c r="D33" s="9">
        <v>220</v>
      </c>
      <c r="E33" s="9">
        <v>200</v>
      </c>
      <c r="F33" s="3"/>
      <c r="G33" s="3"/>
      <c r="H33" s="3"/>
    </row>
    <row r="34" spans="1:8" ht="12.75" thickBot="1">
      <c r="A34" s="20"/>
      <c r="B34" s="20"/>
      <c r="C34" s="20"/>
      <c r="D34" s="20"/>
      <c r="E34" s="20"/>
      <c r="F34" s="20"/>
      <c r="G34" s="20"/>
      <c r="H34" s="20"/>
    </row>
    <row r="35" spans="1:8" ht="14.25" thickBot="1">
      <c r="A35" s="21" t="s">
        <v>6</v>
      </c>
      <c r="B35" s="22"/>
      <c r="C35" s="22"/>
      <c r="D35" s="22"/>
      <c r="E35" s="22"/>
      <c r="F35" s="23"/>
      <c r="G35" s="15" t="s">
        <v>7</v>
      </c>
      <c r="H35" s="15" t="s">
        <v>8</v>
      </c>
    </row>
    <row r="36" spans="1:8" ht="14.25" thickBot="1">
      <c r="A36" s="16" t="s">
        <v>9</v>
      </c>
      <c r="B36" s="15" t="s">
        <v>10</v>
      </c>
      <c r="C36" s="17">
        <v>350</v>
      </c>
      <c r="D36" s="17">
        <v>360</v>
      </c>
      <c r="E36" s="18">
        <v>10</v>
      </c>
      <c r="F36" s="15" t="s">
        <v>11</v>
      </c>
      <c r="G36" s="19"/>
      <c r="H36" s="19"/>
    </row>
    <row r="37" spans="1:8" ht="14.25" thickBot="1">
      <c r="A37" s="16" t="s">
        <v>12</v>
      </c>
      <c r="B37" s="15" t="s">
        <v>13</v>
      </c>
      <c r="C37" s="17">
        <v>40</v>
      </c>
      <c r="D37" s="17">
        <v>50</v>
      </c>
      <c r="E37" s="15" t="s">
        <v>14</v>
      </c>
      <c r="F37" s="19"/>
      <c r="G37" s="19"/>
      <c r="H37" s="19"/>
    </row>
    <row r="38" spans="1:8" ht="14.25" thickBot="1">
      <c r="A38" s="16" t="s">
        <v>15</v>
      </c>
      <c r="B38" s="15" t="s">
        <v>16</v>
      </c>
      <c r="C38" s="17">
        <v>80</v>
      </c>
      <c r="D38" s="17">
        <v>90</v>
      </c>
      <c r="E38" s="17">
        <v>100</v>
      </c>
      <c r="F38" s="15" t="s">
        <v>17</v>
      </c>
      <c r="G38" s="19"/>
      <c r="H38" s="19"/>
    </row>
    <row r="39" spans="1:8" ht="14.25" thickBot="1">
      <c r="A39" s="16" t="s">
        <v>18</v>
      </c>
      <c r="B39" s="15" t="s">
        <v>19</v>
      </c>
      <c r="C39" s="17">
        <v>130</v>
      </c>
      <c r="D39" s="17">
        <v>140</v>
      </c>
      <c r="E39" s="15" t="s">
        <v>20</v>
      </c>
      <c r="F39" s="19"/>
      <c r="G39" s="19"/>
      <c r="H39" s="19"/>
    </row>
    <row r="40" spans="1:8" ht="14.25" thickBot="1">
      <c r="A40" s="15" t="s">
        <v>21</v>
      </c>
      <c r="B40" s="15" t="s">
        <v>22</v>
      </c>
      <c r="C40" s="17">
        <v>170</v>
      </c>
      <c r="D40" s="17">
        <v>180</v>
      </c>
      <c r="E40" s="17">
        <v>190</v>
      </c>
      <c r="F40" s="15" t="s">
        <v>23</v>
      </c>
      <c r="G40" s="19"/>
      <c r="H40" s="19"/>
    </row>
    <row r="41" spans="1:8" ht="14.25" thickBot="1">
      <c r="A41" s="15" t="s">
        <v>24</v>
      </c>
      <c r="B41" s="15" t="s">
        <v>25</v>
      </c>
      <c r="C41" s="17">
        <v>220</v>
      </c>
      <c r="D41" s="17">
        <v>230</v>
      </c>
      <c r="E41" s="15" t="s">
        <v>26</v>
      </c>
      <c r="F41" s="19"/>
      <c r="G41" s="19"/>
      <c r="H41" s="19"/>
    </row>
    <row r="42" spans="1:8" ht="14.25" thickBot="1">
      <c r="A42" s="15" t="s">
        <v>27</v>
      </c>
      <c r="B42" s="15" t="s">
        <v>28</v>
      </c>
      <c r="C42" s="17">
        <v>260</v>
      </c>
      <c r="D42" s="17">
        <v>270</v>
      </c>
      <c r="E42" s="17">
        <v>280</v>
      </c>
      <c r="F42" s="15" t="s">
        <v>29</v>
      </c>
      <c r="G42" s="19"/>
      <c r="H42" s="19"/>
    </row>
    <row r="43" spans="1:8" ht="14.25" thickBot="1">
      <c r="A43" s="16" t="s">
        <v>30</v>
      </c>
      <c r="B43" s="15" t="s">
        <v>31</v>
      </c>
      <c r="C43" s="17">
        <v>310</v>
      </c>
      <c r="D43" s="17">
        <v>320</v>
      </c>
      <c r="E43" s="15" t="s">
        <v>32</v>
      </c>
      <c r="F43" s="19"/>
      <c r="G43" s="19"/>
      <c r="H43" s="19"/>
    </row>
    <row r="44" spans="1:8" ht="12.75" thickBot="1"/>
    <row r="45" spans="1:8" ht="14.25" thickBot="1">
      <c r="A45" s="21" t="s">
        <v>6</v>
      </c>
      <c r="B45" s="22"/>
      <c r="C45" s="22"/>
      <c r="D45" s="22"/>
      <c r="E45" s="22"/>
      <c r="F45" s="23"/>
      <c r="G45" s="15" t="s">
        <v>7</v>
      </c>
      <c r="H45" s="1" t="s">
        <v>1</v>
      </c>
    </row>
    <row r="46" spans="1:8" ht="15.75" thickBot="1">
      <c r="A46" s="27" t="s">
        <v>33</v>
      </c>
      <c r="B46" s="24">
        <f>(COUNTIFS(C3:H33,"&gt;=330",C3:H33,"&lt;=340")/4)</f>
        <v>2.25</v>
      </c>
      <c r="C46" s="25">
        <f>COUNTIF(C3:H33,C36)</f>
        <v>5</v>
      </c>
      <c r="D46" s="25">
        <f>COUNTIF(C3:H33,D36)</f>
        <v>1</v>
      </c>
      <c r="E46" s="25">
        <f>COUNTIF(C3:H33,E36)</f>
        <v>4</v>
      </c>
      <c r="F46" s="24">
        <f>(COUNTIFS(C3:H33,"&gt;=20",C3:H33,"&lt;=30")/4)</f>
        <v>1.25</v>
      </c>
      <c r="G46" s="26">
        <f>SUM(B46:F46)</f>
        <v>13.5</v>
      </c>
      <c r="H46" s="26">
        <f>((G46/G54)*100)</f>
        <v>8.0838323353293404</v>
      </c>
    </row>
    <row r="47" spans="1:8" ht="15.75" thickBot="1">
      <c r="A47" s="27" t="s">
        <v>34</v>
      </c>
      <c r="B47" s="24">
        <f>(COUNTIFS(C3:H33,"&gt;=20",C3:H33,"&lt;=30")*(3/4))</f>
        <v>3.75</v>
      </c>
      <c r="C47" s="25">
        <f>COUNTIF(C3:H33,C37)</f>
        <v>6</v>
      </c>
      <c r="D47" s="25">
        <f>COUNTIF(C3:H33,D37)</f>
        <v>5</v>
      </c>
      <c r="E47" s="24">
        <f>(COUNTIFS(C3:H33,"&gt;=60",C3:H33,"&lt;=70")*(3/4))</f>
        <v>8.25</v>
      </c>
      <c r="F47" s="26">
        <v>0</v>
      </c>
      <c r="G47" s="26">
        <f>SUM(B47:F47)</f>
        <v>23</v>
      </c>
      <c r="H47" s="26">
        <f>((G47/G54)*100)</f>
        <v>13.77245508982036</v>
      </c>
    </row>
    <row r="48" spans="1:8" ht="15.75" thickBot="1">
      <c r="A48" s="27" t="s">
        <v>35</v>
      </c>
      <c r="B48" s="24">
        <f>(COUNTIFS(C3:H33,"&gt;=60",C3:H33,"&lt;=70")*(1/4))</f>
        <v>2.75</v>
      </c>
      <c r="C48" s="25">
        <f>COUNTIF(C3:H33,C38)</f>
        <v>4</v>
      </c>
      <c r="D48" s="25">
        <f>COUNTIF(C3:H33,D38)</f>
        <v>6</v>
      </c>
      <c r="E48" s="25">
        <f>COUNTIF(C3:H33,E38)</f>
        <v>19</v>
      </c>
      <c r="F48" s="24">
        <f>(COUNTIFS(C3:H33,"&gt;=110",C3:H33,"&lt;=120")*(1/4))</f>
        <v>1.75</v>
      </c>
      <c r="G48" s="26">
        <f t="shared" ref="G48:G53" si="0">SUM(B48:F48)</f>
        <v>33.5</v>
      </c>
      <c r="H48" s="26">
        <f>((G48/G54)*100)</f>
        <v>20.059880239520957</v>
      </c>
    </row>
    <row r="49" spans="1:8" ht="15.75" thickBot="1">
      <c r="A49" s="27" t="s">
        <v>36</v>
      </c>
      <c r="B49" s="24">
        <f>(COUNTIFS(C3:H33,"&gt;=110",C3:H33,"&lt;=120")*(3/4))</f>
        <v>5.25</v>
      </c>
      <c r="C49" s="25">
        <f>COUNTIF(C3:H33,C39)</f>
        <v>0</v>
      </c>
      <c r="D49" s="25">
        <f>COUNTIF(C3:H33,D39)</f>
        <v>4</v>
      </c>
      <c r="E49" s="24">
        <f>(COUNTIFS(C3:H33,"&gt;=150",C3:H33,"&lt;=160")*(3/4))</f>
        <v>2.25</v>
      </c>
      <c r="F49" s="26">
        <v>0</v>
      </c>
      <c r="G49" s="26">
        <f t="shared" si="0"/>
        <v>11.5</v>
      </c>
      <c r="H49" s="26">
        <f>((G49/G54)*100)</f>
        <v>6.88622754491018</v>
      </c>
    </row>
    <row r="50" spans="1:8" ht="15.75" thickBot="1">
      <c r="A50" s="28" t="s">
        <v>37</v>
      </c>
      <c r="B50" s="24">
        <f>(COUNTIFS(C3:H33,"&gt;=150",C3:H33,"&lt;=160")*(1/4))</f>
        <v>0.75</v>
      </c>
      <c r="C50" s="25">
        <f>COUNTIF(C3:H33,C40)</f>
        <v>2</v>
      </c>
      <c r="D50" s="25">
        <f>COUNTIF(C3:H33,D40)</f>
        <v>6</v>
      </c>
      <c r="E50" s="25">
        <f>COUNTIF(C3:H33,E40)</f>
        <v>7</v>
      </c>
      <c r="F50" s="24">
        <f>(COUNTIFS(C3:H33,"&gt;=200",C3:H33,"&lt;=210")*(1/4))</f>
        <v>4.25</v>
      </c>
      <c r="G50" s="26">
        <f t="shared" si="0"/>
        <v>20</v>
      </c>
      <c r="H50" s="26">
        <f>((G50/G54)*100)</f>
        <v>11.976047904191617</v>
      </c>
    </row>
    <row r="51" spans="1:8" ht="15.75" thickBot="1">
      <c r="A51" s="28" t="s">
        <v>38</v>
      </c>
      <c r="B51" s="24">
        <f>(COUNTIFS(C3:H33,"&gt;=200",C3:H33,"&lt;=210")*(3/4))</f>
        <v>12.75</v>
      </c>
      <c r="C51" s="25">
        <f>COUNTIF(C3:H33,C41)</f>
        <v>8</v>
      </c>
      <c r="D51" s="25">
        <f>COUNTIF(C3:H33,D41)</f>
        <v>7</v>
      </c>
      <c r="E51" s="24">
        <f>(COUNTIFS(C3:H33,"&gt;=240",C3:H33,"&lt;=250")*(3/4))</f>
        <v>11.25</v>
      </c>
      <c r="F51" s="26">
        <v>0</v>
      </c>
      <c r="G51" s="26">
        <f t="shared" si="0"/>
        <v>39</v>
      </c>
      <c r="H51" s="26">
        <f>((G51/G54)*100)</f>
        <v>23.353293413173652</v>
      </c>
    </row>
    <row r="52" spans="1:8" ht="15.75" thickBot="1">
      <c r="A52" s="28" t="s">
        <v>39</v>
      </c>
      <c r="B52" s="24">
        <f>(COUNTIFS(C3:H33,"&gt;=240",C3:H33,"&lt;=250")*(1/4))</f>
        <v>3.75</v>
      </c>
      <c r="C52" s="25">
        <f>COUNTIF(C3:H33,C42)</f>
        <v>1</v>
      </c>
      <c r="D52" s="25">
        <f>COUNTIF(C3:H33,D42)</f>
        <v>1</v>
      </c>
      <c r="E52" s="25">
        <f>COUNTIF(C3:H33,E42)</f>
        <v>3</v>
      </c>
      <c r="F52" s="24">
        <f>(COUNTIFS(C3:H33,"&gt;=290",C3:H33,"&lt;=300")*(1/4))</f>
        <v>1.75</v>
      </c>
      <c r="G52" s="26">
        <f t="shared" si="0"/>
        <v>10.5</v>
      </c>
      <c r="H52" s="26">
        <f>((G52/G54)*100)</f>
        <v>6.2874251497005984</v>
      </c>
    </row>
    <row r="53" spans="1:8" ht="15.75" thickBot="1">
      <c r="A53" s="29" t="s">
        <v>40</v>
      </c>
      <c r="B53" s="24">
        <f>(COUNTIFS(C3:H33,"&gt;=290",C3:H33,"&lt;=300")*(3/4))</f>
        <v>5.25</v>
      </c>
      <c r="C53" s="25">
        <f>COUNTIF(C3:H33,C43)</f>
        <v>1</v>
      </c>
      <c r="D53" s="25">
        <f>COUNTIF(C3:H33,D43)</f>
        <v>3</v>
      </c>
      <c r="E53" s="24">
        <f>(COUNTIFS(C3:H33,"&gt;=330",C3:H33,"&lt;=340")*(3/4))</f>
        <v>6.75</v>
      </c>
      <c r="F53" s="26">
        <v>0</v>
      </c>
      <c r="G53" s="26">
        <f t="shared" si="0"/>
        <v>16</v>
      </c>
      <c r="H53" s="26">
        <f>((G53/G54)*100)</f>
        <v>9.5808383233532943</v>
      </c>
    </row>
    <row r="54" spans="1:8" ht="12.75" thickBot="1">
      <c r="G54" s="26">
        <f>SUM(G46:G53)</f>
        <v>167</v>
      </c>
    </row>
  </sheetData>
  <mergeCells count="3">
    <mergeCell ref="A34:H34"/>
    <mergeCell ref="A35:F35"/>
    <mergeCell ref="A45:F45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zoomScaleNormal="100" workbookViewId="0">
      <selection activeCell="N11" sqref="N11"/>
    </sheetView>
  </sheetViews>
  <sheetFormatPr defaultRowHeight="12.75"/>
  <sheetData/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Data</vt:lpstr>
      <vt:lpstr>Graf</vt:lpstr>
      <vt:lpstr>Data!Extrakce</vt:lpstr>
      <vt:lpstr>Data!Kriteria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Kptlt.MrBlaster</cp:lastModifiedBy>
  <cp:lastPrinted>2011-10-13T18:55:52Z</cp:lastPrinted>
  <dcterms:modified xsi:type="dcterms:W3CDTF">2011-10-17T14:41:52Z</dcterms:modified>
</cp:coreProperties>
</file>