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.ln\PycharmProjects\Statement_analyst_all_3\data\raw\ctck\"/>
    </mc:Choice>
  </mc:AlternateContent>
  <xr:revisionPtr revIDLastSave="0" documentId="13_ncr:1_{BB917221-EB49-4EAA-921A-E28F24B9D2B0}" xr6:coauthVersionLast="47" xr6:coauthVersionMax="47" xr10:uidLastSave="{00000000-0000-0000-0000-000000000000}"/>
  <bookViews>
    <workbookView xWindow="-120" yWindow="-16320" windowWidth="29040" windowHeight="15840" xr2:uid="{47484FEF-525C-524A-BCB8-787BADDC73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Sheet1!$A$1:$Q$148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9" i="1" l="1"/>
  <c r="H159" i="1"/>
  <c r="K159" i="1"/>
  <c r="G158" i="1"/>
  <c r="H158" i="1"/>
  <c r="K158" i="1"/>
  <c r="G157" i="1"/>
  <c r="H157" i="1"/>
  <c r="K157" i="1"/>
  <c r="K156" i="1"/>
  <c r="G156" i="1"/>
  <c r="H156" i="1"/>
  <c r="M157" i="1"/>
  <c r="N157" i="1" s="1"/>
  <c r="M158" i="1"/>
  <c r="N158" i="1" s="1"/>
  <c r="M159" i="1"/>
  <c r="N159" i="1" s="1"/>
  <c r="N156" i="1"/>
  <c r="M156" i="1"/>
  <c r="K155" i="1"/>
  <c r="G155" i="1"/>
  <c r="H155" i="1"/>
  <c r="M155" i="1"/>
  <c r="N155" i="1"/>
  <c r="K154" i="1"/>
  <c r="G154" i="1"/>
  <c r="H154" i="1"/>
  <c r="M154" i="1"/>
  <c r="N154" i="1" s="1"/>
  <c r="K153" i="1"/>
  <c r="G153" i="1"/>
  <c r="H153" i="1"/>
  <c r="M153" i="1"/>
  <c r="N153" i="1" s="1"/>
  <c r="G152" i="1"/>
  <c r="H152" i="1"/>
  <c r="K152" i="1"/>
  <c r="M152" i="1"/>
  <c r="N152" i="1" s="1"/>
  <c r="M151" i="1"/>
  <c r="N151" i="1" s="1"/>
  <c r="K151" i="1"/>
  <c r="G151" i="1"/>
  <c r="H151" i="1"/>
  <c r="M150" i="1"/>
  <c r="N150" i="1" s="1"/>
  <c r="G150" i="1"/>
  <c r="H150" i="1"/>
  <c r="K150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G149" i="1"/>
  <c r="G148" i="1"/>
  <c r="M149" i="1"/>
  <c r="N149" i="1" s="1"/>
  <c r="G139" i="1"/>
  <c r="H139" i="1"/>
  <c r="M139" i="1"/>
  <c r="N139" i="1" s="1"/>
  <c r="G129" i="1"/>
  <c r="H129" i="1"/>
  <c r="M129" i="1"/>
  <c r="N129" i="1" s="1"/>
  <c r="M148" i="1"/>
  <c r="N148" i="1" s="1"/>
  <c r="G138" i="1"/>
  <c r="H138" i="1"/>
  <c r="M138" i="1"/>
  <c r="N138" i="1" s="1"/>
  <c r="H128" i="1"/>
  <c r="G128" i="1"/>
  <c r="N128" i="1"/>
  <c r="M128" i="1"/>
  <c r="H146" i="1"/>
  <c r="H147" i="1"/>
  <c r="H148" i="1"/>
  <c r="H149" i="1"/>
  <c r="G147" i="1"/>
  <c r="M147" i="1"/>
  <c r="N147" i="1" s="1"/>
  <c r="M137" i="1"/>
  <c r="N137" i="1" s="1"/>
  <c r="G137" i="1"/>
  <c r="H137" i="1"/>
  <c r="G127" i="1"/>
  <c r="H127" i="1"/>
  <c r="M127" i="1"/>
  <c r="N127" i="1" s="1"/>
  <c r="G146" i="1"/>
  <c r="N146" i="1"/>
  <c r="M146" i="1"/>
  <c r="G136" i="1"/>
  <c r="H136" i="1"/>
  <c r="M136" i="1"/>
  <c r="N136" i="1" s="1"/>
  <c r="G126" i="1"/>
  <c r="H126" i="1"/>
  <c r="M126" i="1"/>
  <c r="N126" i="1" s="1"/>
  <c r="G145" i="1"/>
  <c r="H145" i="1"/>
  <c r="M145" i="1"/>
  <c r="N145" i="1" s="1"/>
  <c r="G135" i="1"/>
  <c r="H135" i="1"/>
  <c r="M135" i="1"/>
  <c r="N135" i="1" s="1"/>
  <c r="G125" i="1"/>
  <c r="H125" i="1"/>
  <c r="M125" i="1"/>
  <c r="N125" i="1" s="1"/>
  <c r="M144" i="1"/>
  <c r="N144" i="1" s="1"/>
  <c r="G144" i="1"/>
  <c r="H144" i="1"/>
  <c r="G134" i="1"/>
  <c r="H134" i="1"/>
  <c r="M134" i="1"/>
  <c r="N134" i="1" s="1"/>
  <c r="G124" i="1"/>
  <c r="H124" i="1"/>
  <c r="H143" i="1"/>
  <c r="G143" i="1"/>
  <c r="M143" i="1"/>
  <c r="N143" i="1" s="1"/>
  <c r="H133" i="1"/>
  <c r="G133" i="1"/>
  <c r="M133" i="1"/>
  <c r="N133" i="1" s="1"/>
  <c r="G123" i="1"/>
  <c r="H123" i="1"/>
  <c r="M123" i="1"/>
  <c r="N123" i="1" s="1"/>
  <c r="M142" i="1"/>
  <c r="N142" i="1" s="1"/>
  <c r="H142" i="1"/>
  <c r="G142" i="1"/>
  <c r="H132" i="1"/>
  <c r="M122" i="1"/>
  <c r="N122" i="1" s="1"/>
  <c r="G122" i="1"/>
  <c r="H122" i="1"/>
  <c r="M141" i="1"/>
  <c r="N141" i="1" s="1"/>
  <c r="H141" i="1"/>
  <c r="G141" i="1"/>
  <c r="M131" i="1"/>
  <c r="N131" i="1" s="1"/>
  <c r="H131" i="1"/>
  <c r="G131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2" i="1"/>
  <c r="M121" i="1"/>
  <c r="N121" i="1" s="1"/>
  <c r="G121" i="1"/>
  <c r="H121" i="1"/>
  <c r="M140" i="1"/>
  <c r="N140" i="1" s="1"/>
  <c r="H140" i="1"/>
  <c r="G140" i="1"/>
  <c r="M130" i="1"/>
  <c r="N130" i="1" s="1"/>
  <c r="H130" i="1"/>
  <c r="G130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M120" i="1"/>
  <c r="N120" i="1" s="1"/>
  <c r="H120" i="1"/>
  <c r="G120" i="1"/>
  <c r="D120" i="1"/>
  <c r="C120" i="1"/>
  <c r="C4" i="1"/>
  <c r="D4" i="1"/>
  <c r="C6" i="1"/>
  <c r="D6" i="1"/>
  <c r="C8" i="1"/>
  <c r="D8" i="1"/>
  <c r="C10" i="1"/>
  <c r="D10" i="1"/>
  <c r="C20" i="1"/>
  <c r="D20" i="1"/>
  <c r="C30" i="1"/>
  <c r="D30" i="1"/>
  <c r="C40" i="1"/>
  <c r="D40" i="1"/>
  <c r="C50" i="1"/>
  <c r="D50" i="1"/>
  <c r="C60" i="1"/>
  <c r="D60" i="1"/>
  <c r="C70" i="1"/>
  <c r="D70" i="1"/>
  <c r="C80" i="1"/>
  <c r="D80" i="1"/>
  <c r="C90" i="1"/>
  <c r="D90" i="1"/>
  <c r="C100" i="1"/>
  <c r="D100" i="1"/>
  <c r="C110" i="1"/>
  <c r="D110" i="1"/>
  <c r="C11" i="1"/>
  <c r="D11" i="1"/>
  <c r="C21" i="1"/>
  <c r="D21" i="1"/>
  <c r="C31" i="1"/>
  <c r="D31" i="1"/>
  <c r="C41" i="1"/>
  <c r="D41" i="1"/>
  <c r="C51" i="1"/>
  <c r="D51" i="1"/>
  <c r="C61" i="1"/>
  <c r="D61" i="1"/>
  <c r="C71" i="1"/>
  <c r="D71" i="1"/>
  <c r="C81" i="1"/>
  <c r="D81" i="1"/>
  <c r="C91" i="1"/>
  <c r="D91" i="1"/>
  <c r="C101" i="1"/>
  <c r="D101" i="1"/>
  <c r="C111" i="1"/>
  <c r="D111" i="1"/>
  <c r="C12" i="1"/>
  <c r="D12" i="1"/>
  <c r="C22" i="1"/>
  <c r="D22" i="1"/>
  <c r="C32" i="1"/>
  <c r="D32" i="1"/>
  <c r="C42" i="1"/>
  <c r="D42" i="1"/>
  <c r="C52" i="1"/>
  <c r="D52" i="1"/>
  <c r="C62" i="1"/>
  <c r="D62" i="1"/>
  <c r="C72" i="1"/>
  <c r="D72" i="1"/>
  <c r="C82" i="1"/>
  <c r="D82" i="1"/>
  <c r="C92" i="1"/>
  <c r="D92" i="1"/>
  <c r="C102" i="1"/>
  <c r="D102" i="1"/>
  <c r="C112" i="1"/>
  <c r="D112" i="1"/>
  <c r="C121" i="1"/>
  <c r="D121" i="1"/>
  <c r="C122" i="1"/>
  <c r="D122" i="1"/>
  <c r="C123" i="1"/>
  <c r="D123" i="1"/>
  <c r="C13" i="1"/>
  <c r="D13" i="1"/>
  <c r="C23" i="1"/>
  <c r="D23" i="1"/>
  <c r="C33" i="1"/>
  <c r="D33" i="1"/>
  <c r="C43" i="1"/>
  <c r="D43" i="1"/>
  <c r="C53" i="1"/>
  <c r="D53" i="1"/>
  <c r="C63" i="1"/>
  <c r="D63" i="1"/>
  <c r="C73" i="1"/>
  <c r="D73" i="1"/>
  <c r="C83" i="1"/>
  <c r="D83" i="1"/>
  <c r="C93" i="1"/>
  <c r="D93" i="1"/>
  <c r="C103" i="1"/>
  <c r="D103" i="1"/>
  <c r="C113" i="1"/>
  <c r="D113" i="1"/>
  <c r="C124" i="1"/>
  <c r="D124" i="1"/>
  <c r="C125" i="1"/>
  <c r="D125" i="1"/>
  <c r="C3" i="1"/>
  <c r="D3" i="1"/>
  <c r="C5" i="1"/>
  <c r="D5" i="1"/>
  <c r="C7" i="1"/>
  <c r="D7" i="1"/>
  <c r="C9" i="1"/>
  <c r="D9" i="1"/>
  <c r="C14" i="1"/>
  <c r="D14" i="1"/>
  <c r="C24" i="1"/>
  <c r="D24" i="1"/>
  <c r="C34" i="1"/>
  <c r="D34" i="1"/>
  <c r="C44" i="1"/>
  <c r="D44" i="1"/>
  <c r="C54" i="1"/>
  <c r="D54" i="1"/>
  <c r="C64" i="1"/>
  <c r="D64" i="1"/>
  <c r="C74" i="1"/>
  <c r="D74" i="1"/>
  <c r="C84" i="1"/>
  <c r="D84" i="1"/>
  <c r="C94" i="1"/>
  <c r="D94" i="1"/>
  <c r="C104" i="1"/>
  <c r="D104" i="1"/>
  <c r="C114" i="1"/>
  <c r="D114" i="1"/>
  <c r="C15" i="1"/>
  <c r="D15" i="1"/>
  <c r="C25" i="1"/>
  <c r="D25" i="1"/>
  <c r="C35" i="1"/>
  <c r="D35" i="1"/>
  <c r="C45" i="1"/>
  <c r="D45" i="1"/>
  <c r="C55" i="1"/>
  <c r="D55" i="1"/>
  <c r="C65" i="1"/>
  <c r="D65" i="1"/>
  <c r="C75" i="1"/>
  <c r="D75" i="1"/>
  <c r="C85" i="1"/>
  <c r="D85" i="1"/>
  <c r="C95" i="1"/>
  <c r="D95" i="1"/>
  <c r="C105" i="1"/>
  <c r="D105" i="1"/>
  <c r="C115" i="1"/>
  <c r="D115" i="1"/>
  <c r="C16" i="1"/>
  <c r="D16" i="1"/>
  <c r="C26" i="1"/>
  <c r="D26" i="1"/>
  <c r="C36" i="1"/>
  <c r="D36" i="1"/>
  <c r="C46" i="1"/>
  <c r="D46" i="1"/>
  <c r="C56" i="1"/>
  <c r="D56" i="1"/>
  <c r="C66" i="1"/>
  <c r="D66" i="1"/>
  <c r="C76" i="1"/>
  <c r="D76" i="1"/>
  <c r="C86" i="1"/>
  <c r="D86" i="1"/>
  <c r="C96" i="1"/>
  <c r="D96" i="1"/>
  <c r="C106" i="1"/>
  <c r="D106" i="1"/>
  <c r="C116" i="1"/>
  <c r="D116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7" i="1"/>
  <c r="D17" i="1"/>
  <c r="C27" i="1"/>
  <c r="D27" i="1"/>
  <c r="C37" i="1"/>
  <c r="D37" i="1"/>
  <c r="C47" i="1"/>
  <c r="D47" i="1"/>
  <c r="C57" i="1"/>
  <c r="D57" i="1"/>
  <c r="C67" i="1"/>
  <c r="D67" i="1"/>
  <c r="C77" i="1"/>
  <c r="D77" i="1"/>
  <c r="C87" i="1"/>
  <c r="D87" i="1"/>
  <c r="C97" i="1"/>
  <c r="D97" i="1"/>
  <c r="C107" i="1"/>
  <c r="D107" i="1"/>
  <c r="C117" i="1"/>
  <c r="D117" i="1"/>
  <c r="C132" i="1"/>
  <c r="D132" i="1"/>
  <c r="C18" i="1"/>
  <c r="D18" i="1"/>
  <c r="C28" i="1"/>
  <c r="D28" i="1"/>
  <c r="C38" i="1"/>
  <c r="D38" i="1"/>
  <c r="C48" i="1"/>
  <c r="D48" i="1"/>
  <c r="C58" i="1"/>
  <c r="D58" i="1"/>
  <c r="C68" i="1"/>
  <c r="D68" i="1"/>
  <c r="C78" i="1"/>
  <c r="D78" i="1"/>
  <c r="C88" i="1"/>
  <c r="D88" i="1"/>
  <c r="C98" i="1"/>
  <c r="D98" i="1"/>
  <c r="C108" i="1"/>
  <c r="D108" i="1"/>
  <c r="C118" i="1"/>
  <c r="D118" i="1"/>
  <c r="C19" i="1"/>
  <c r="D19" i="1"/>
  <c r="C29" i="1"/>
  <c r="D29" i="1"/>
  <c r="C39" i="1"/>
  <c r="D39" i="1"/>
  <c r="C49" i="1"/>
  <c r="D49" i="1"/>
  <c r="C59" i="1"/>
  <c r="D59" i="1"/>
  <c r="C69" i="1"/>
  <c r="D69" i="1"/>
  <c r="C79" i="1"/>
  <c r="D79" i="1"/>
  <c r="C89" i="1"/>
  <c r="D89" i="1"/>
  <c r="C99" i="1"/>
  <c r="D99" i="1"/>
  <c r="C109" i="1"/>
  <c r="D109" i="1"/>
  <c r="C119" i="1"/>
  <c r="D119" i="1"/>
  <c r="C2" i="1"/>
  <c r="D2" i="1"/>
  <c r="M116" i="1"/>
  <c r="N116" i="1" s="1"/>
  <c r="H116" i="1"/>
  <c r="G116" i="1"/>
  <c r="G76" i="1"/>
  <c r="H76" i="1"/>
  <c r="G86" i="1"/>
  <c r="H86" i="1"/>
  <c r="G96" i="1"/>
  <c r="H96" i="1"/>
  <c r="G106" i="1"/>
  <c r="H106" i="1"/>
  <c r="M76" i="1"/>
  <c r="N76" i="1" s="1"/>
  <c r="M86" i="1"/>
  <c r="N86" i="1" s="1"/>
  <c r="M96" i="1"/>
  <c r="N96" i="1" s="1"/>
  <c r="M106" i="1"/>
  <c r="N106" i="1" s="1"/>
  <c r="H119" i="1"/>
  <c r="M79" i="1"/>
  <c r="N79" i="1" s="1"/>
  <c r="M89" i="1"/>
  <c r="N89" i="1" s="1"/>
  <c r="M99" i="1"/>
  <c r="N99" i="1" s="1"/>
  <c r="M109" i="1"/>
  <c r="N109" i="1" s="1"/>
  <c r="M119" i="1"/>
  <c r="N119" i="1" s="1"/>
  <c r="G79" i="1"/>
  <c r="G89" i="1"/>
  <c r="G99" i="1"/>
  <c r="G109" i="1"/>
  <c r="G119" i="1"/>
  <c r="M77" i="1"/>
  <c r="N77" i="1" s="1"/>
  <c r="M87" i="1"/>
  <c r="N87" i="1" s="1"/>
  <c r="M97" i="1"/>
  <c r="N97" i="1" s="1"/>
  <c r="M107" i="1"/>
  <c r="N107" i="1" s="1"/>
  <c r="M117" i="1"/>
  <c r="N117" i="1" s="1"/>
  <c r="M132" i="1"/>
  <c r="N132" i="1" s="1"/>
  <c r="G77" i="1"/>
  <c r="H77" i="1"/>
  <c r="G87" i="1"/>
  <c r="H87" i="1"/>
  <c r="G97" i="1"/>
  <c r="H97" i="1"/>
  <c r="G107" i="1"/>
  <c r="H107" i="1"/>
  <c r="G117" i="1"/>
  <c r="H117" i="1"/>
  <c r="G132" i="1"/>
  <c r="M67" i="1"/>
  <c r="N67" i="1" s="1"/>
  <c r="G75" i="1"/>
  <c r="H75" i="1"/>
  <c r="G85" i="1"/>
  <c r="H85" i="1"/>
  <c r="G95" i="1"/>
  <c r="H95" i="1"/>
  <c r="G105" i="1"/>
  <c r="H105" i="1"/>
  <c r="G115" i="1"/>
  <c r="H115" i="1"/>
  <c r="M75" i="1"/>
  <c r="N75" i="1" s="1"/>
  <c r="M85" i="1"/>
  <c r="N85" i="1" s="1"/>
  <c r="M95" i="1"/>
  <c r="N95" i="1" s="1"/>
  <c r="M105" i="1"/>
  <c r="N105" i="1" s="1"/>
  <c r="M115" i="1"/>
  <c r="N115" i="1" s="1"/>
  <c r="G72" i="1"/>
  <c r="H72" i="1"/>
  <c r="G82" i="1"/>
  <c r="H82" i="1"/>
  <c r="G92" i="1"/>
  <c r="H92" i="1"/>
  <c r="G102" i="1"/>
  <c r="H102" i="1"/>
  <c r="G112" i="1"/>
  <c r="H112" i="1"/>
  <c r="M72" i="1"/>
  <c r="N72" i="1" s="1"/>
  <c r="M82" i="1"/>
  <c r="N82" i="1" s="1"/>
  <c r="M92" i="1"/>
  <c r="N92" i="1" s="1"/>
  <c r="M102" i="1"/>
  <c r="N102" i="1" s="1"/>
  <c r="M112" i="1"/>
  <c r="N112" i="1" s="1"/>
  <c r="G110" i="1"/>
  <c r="H110" i="1"/>
  <c r="M110" i="1"/>
  <c r="N110" i="1" s="1"/>
  <c r="H118" i="1"/>
  <c r="G118" i="1"/>
  <c r="M118" i="1"/>
  <c r="N118" i="1" s="1"/>
  <c r="G111" i="1"/>
  <c r="H111" i="1"/>
  <c r="M111" i="1"/>
  <c r="N111" i="1" s="1"/>
  <c r="G71" i="1"/>
  <c r="H71" i="1"/>
  <c r="G81" i="1"/>
  <c r="H81" i="1"/>
  <c r="G91" i="1"/>
  <c r="H91" i="1"/>
  <c r="G101" i="1"/>
  <c r="H101" i="1"/>
  <c r="M71" i="1"/>
  <c r="N71" i="1" s="1"/>
  <c r="M81" i="1"/>
  <c r="N81" i="1" s="1"/>
  <c r="M91" i="1"/>
  <c r="N91" i="1" s="1"/>
  <c r="M101" i="1"/>
  <c r="N101" i="1" s="1"/>
  <c r="M114" i="1"/>
  <c r="N114" i="1" s="1"/>
  <c r="M73" i="1"/>
  <c r="N73" i="1" s="1"/>
  <c r="M83" i="1"/>
  <c r="N83" i="1" s="1"/>
  <c r="M93" i="1"/>
  <c r="N93" i="1" s="1"/>
  <c r="M103" i="1"/>
  <c r="N103" i="1" s="1"/>
  <c r="M113" i="1"/>
  <c r="N113" i="1" s="1"/>
  <c r="M124" i="1"/>
  <c r="N124" i="1" s="1"/>
  <c r="G73" i="1"/>
  <c r="H73" i="1"/>
  <c r="G83" i="1"/>
  <c r="H83" i="1"/>
  <c r="G93" i="1"/>
  <c r="H93" i="1"/>
  <c r="G103" i="1"/>
  <c r="H103" i="1"/>
  <c r="G113" i="1"/>
  <c r="H113" i="1"/>
  <c r="G78" i="1"/>
  <c r="H78" i="1"/>
  <c r="G88" i="1"/>
  <c r="H88" i="1"/>
  <c r="G98" i="1"/>
  <c r="H98" i="1"/>
  <c r="G108" i="1"/>
  <c r="H108" i="1"/>
  <c r="M78" i="1"/>
  <c r="N78" i="1" s="1"/>
  <c r="M88" i="1"/>
  <c r="N88" i="1" s="1"/>
  <c r="M98" i="1"/>
  <c r="N98" i="1" s="1"/>
  <c r="M108" i="1"/>
  <c r="N108" i="1" s="1"/>
  <c r="H8" i="1"/>
  <c r="M8" i="1"/>
  <c r="N8" i="1" s="1"/>
  <c r="H4" i="1"/>
  <c r="M4" i="1"/>
  <c r="N4" i="1" s="1"/>
  <c r="H6" i="1"/>
  <c r="M6" i="1"/>
  <c r="N6" i="1" s="1"/>
  <c r="C6" i="3"/>
  <c r="M2" i="1"/>
  <c r="N2" i="1" s="1"/>
  <c r="H2" i="1"/>
  <c r="M70" i="1"/>
  <c r="N70" i="1" s="1"/>
  <c r="M80" i="1"/>
  <c r="N80" i="1" s="1"/>
  <c r="M90" i="1"/>
  <c r="N90" i="1" s="1"/>
  <c r="M100" i="1"/>
  <c r="N100" i="1" s="1"/>
  <c r="H70" i="1"/>
  <c r="H80" i="1"/>
  <c r="H90" i="1"/>
  <c r="H100" i="1"/>
  <c r="G70" i="1"/>
  <c r="G80" i="1"/>
  <c r="G90" i="1"/>
  <c r="G100" i="1"/>
  <c r="G4" i="1"/>
  <c r="G6" i="1"/>
  <c r="G8" i="1"/>
  <c r="G2" i="1"/>
  <c r="G20" i="1"/>
  <c r="G30" i="1"/>
  <c r="G40" i="1"/>
  <c r="G50" i="1"/>
  <c r="G60" i="1"/>
  <c r="G11" i="1"/>
  <c r="G21" i="1"/>
  <c r="G31" i="1"/>
  <c r="G41" i="1"/>
  <c r="G51" i="1"/>
  <c r="G61" i="1"/>
  <c r="G12" i="1"/>
  <c r="G22" i="1"/>
  <c r="G32" i="1"/>
  <c r="G42" i="1"/>
  <c r="G52" i="1"/>
  <c r="G62" i="1"/>
  <c r="G13" i="1"/>
  <c r="G23" i="1"/>
  <c r="G33" i="1"/>
  <c r="G43" i="1"/>
  <c r="G53" i="1"/>
  <c r="G63" i="1"/>
  <c r="G3" i="1"/>
  <c r="G5" i="1"/>
  <c r="G7" i="1"/>
  <c r="G9" i="1"/>
  <c r="G14" i="1"/>
  <c r="G24" i="1"/>
  <c r="G34" i="1"/>
  <c r="G44" i="1"/>
  <c r="G54" i="1"/>
  <c r="G64" i="1"/>
  <c r="G74" i="1"/>
  <c r="G84" i="1"/>
  <c r="G94" i="1"/>
  <c r="G104" i="1"/>
  <c r="G114" i="1"/>
  <c r="G15" i="1"/>
  <c r="G25" i="1"/>
  <c r="G35" i="1"/>
  <c r="G45" i="1"/>
  <c r="G55" i="1"/>
  <c r="G65" i="1"/>
  <c r="G16" i="1"/>
  <c r="G26" i="1"/>
  <c r="G36" i="1"/>
  <c r="G46" i="1"/>
  <c r="G56" i="1"/>
  <c r="G66" i="1"/>
  <c r="G17" i="1"/>
  <c r="G27" i="1"/>
  <c r="G37" i="1"/>
  <c r="G47" i="1"/>
  <c r="G57" i="1"/>
  <c r="G67" i="1"/>
  <c r="G18" i="1"/>
  <c r="G28" i="1"/>
  <c r="G38" i="1"/>
  <c r="G48" i="1"/>
  <c r="G58" i="1"/>
  <c r="G68" i="1"/>
  <c r="G19" i="1"/>
  <c r="G29" i="1"/>
  <c r="G39" i="1"/>
  <c r="G49" i="1"/>
  <c r="G59" i="1"/>
  <c r="G69" i="1"/>
  <c r="G10" i="1"/>
  <c r="M3" i="1"/>
  <c r="N3" i="1" s="1"/>
  <c r="M5" i="1"/>
  <c r="N5" i="1" s="1"/>
  <c r="M7" i="1"/>
  <c r="N7" i="1" s="1"/>
  <c r="M9" i="1"/>
  <c r="N9" i="1" s="1"/>
  <c r="H3" i="1"/>
  <c r="H5" i="1"/>
  <c r="H7" i="1"/>
  <c r="H9" i="1"/>
  <c r="H20" i="1"/>
  <c r="H30" i="1"/>
  <c r="H40" i="1"/>
  <c r="H50" i="1"/>
  <c r="H60" i="1"/>
  <c r="H11" i="1"/>
  <c r="H21" i="1"/>
  <c r="H31" i="1"/>
  <c r="H41" i="1"/>
  <c r="H51" i="1"/>
  <c r="H61" i="1"/>
  <c r="H12" i="1"/>
  <c r="H22" i="1"/>
  <c r="H32" i="1"/>
  <c r="H42" i="1"/>
  <c r="H52" i="1"/>
  <c r="H62" i="1"/>
  <c r="H13" i="1"/>
  <c r="H23" i="1"/>
  <c r="H33" i="1"/>
  <c r="H43" i="1"/>
  <c r="H53" i="1"/>
  <c r="H63" i="1"/>
  <c r="H14" i="1"/>
  <c r="H24" i="1"/>
  <c r="H34" i="1"/>
  <c r="H44" i="1"/>
  <c r="H54" i="1"/>
  <c r="H64" i="1"/>
  <c r="H74" i="1"/>
  <c r="H84" i="1"/>
  <c r="H94" i="1"/>
  <c r="H104" i="1"/>
  <c r="H114" i="1"/>
  <c r="H15" i="1"/>
  <c r="H25" i="1"/>
  <c r="H35" i="1"/>
  <c r="H45" i="1"/>
  <c r="H55" i="1"/>
  <c r="H65" i="1"/>
  <c r="H16" i="1"/>
  <c r="H26" i="1"/>
  <c r="H36" i="1"/>
  <c r="H46" i="1"/>
  <c r="H56" i="1"/>
  <c r="H66" i="1"/>
  <c r="H17" i="1"/>
  <c r="H27" i="1"/>
  <c r="H37" i="1"/>
  <c r="H47" i="1"/>
  <c r="H57" i="1"/>
  <c r="H67" i="1"/>
  <c r="H18" i="1"/>
  <c r="H28" i="1"/>
  <c r="H38" i="1"/>
  <c r="H48" i="1"/>
  <c r="H58" i="1"/>
  <c r="H68" i="1"/>
  <c r="H19" i="1"/>
  <c r="H29" i="1"/>
  <c r="H39" i="1"/>
  <c r="H49" i="1"/>
  <c r="H59" i="1"/>
  <c r="H69" i="1"/>
  <c r="H79" i="1"/>
  <c r="H89" i="1"/>
  <c r="H99" i="1"/>
  <c r="H109" i="1"/>
  <c r="H10" i="1"/>
  <c r="M74" i="1"/>
  <c r="N74" i="1" s="1"/>
  <c r="M84" i="1"/>
  <c r="N84" i="1" s="1"/>
  <c r="M94" i="1"/>
  <c r="N94" i="1" s="1"/>
  <c r="M104" i="1"/>
  <c r="N104" i="1" s="1"/>
  <c r="M66" i="1"/>
  <c r="N66" i="1" s="1"/>
  <c r="M65" i="1"/>
  <c r="N65" i="1" s="1"/>
  <c r="M63" i="1"/>
  <c r="N63" i="1" s="1"/>
  <c r="M60" i="1"/>
  <c r="N60" i="1" s="1"/>
  <c r="M50" i="1"/>
  <c r="N50" i="1" s="1"/>
  <c r="M69" i="1"/>
  <c r="N69" i="1" s="1"/>
  <c r="M61" i="1"/>
  <c r="N61" i="1" s="1"/>
  <c r="M62" i="1"/>
  <c r="N62" i="1" s="1"/>
  <c r="M64" i="1"/>
  <c r="N64" i="1" s="1"/>
  <c r="M68" i="1"/>
  <c r="N68" i="1" s="1"/>
  <c r="M57" i="1"/>
  <c r="N57" i="1" s="1"/>
  <c r="M47" i="1"/>
  <c r="N47" i="1" s="1"/>
  <c r="M37" i="1"/>
  <c r="N37" i="1" s="1"/>
  <c r="M27" i="1"/>
  <c r="N27" i="1" s="1"/>
  <c r="M17" i="1"/>
  <c r="N17" i="1" s="1"/>
  <c r="B13" i="2"/>
  <c r="M59" i="1"/>
  <c r="N59" i="1" s="1"/>
  <c r="M49" i="1"/>
  <c r="N49" i="1" s="1"/>
  <c r="M39" i="1"/>
  <c r="N39" i="1" s="1"/>
  <c r="M29" i="1"/>
  <c r="N29" i="1" s="1"/>
  <c r="M19" i="1"/>
  <c r="N19" i="1" s="1"/>
  <c r="M55" i="1"/>
  <c r="N55" i="1" s="1"/>
  <c r="M25" i="1"/>
  <c r="N25" i="1" s="1"/>
  <c r="M35" i="1"/>
  <c r="N35" i="1" s="1"/>
  <c r="M45" i="1"/>
  <c r="N45" i="1" s="1"/>
  <c r="M15" i="1"/>
  <c r="N15" i="1" s="1"/>
  <c r="M56" i="1"/>
  <c r="N56" i="1" s="1"/>
  <c r="M46" i="1"/>
  <c r="N46" i="1" s="1"/>
  <c r="M36" i="1"/>
  <c r="N36" i="1" s="1"/>
  <c r="M26" i="1"/>
  <c r="N26" i="1" s="1"/>
  <c r="M16" i="1"/>
  <c r="N16" i="1" s="1"/>
  <c r="M40" i="1"/>
  <c r="N40" i="1" s="1"/>
  <c r="M30" i="1"/>
  <c r="N30" i="1" s="1"/>
  <c r="M20" i="1"/>
  <c r="N20" i="1" s="1"/>
  <c r="M10" i="1"/>
  <c r="N10" i="1" s="1"/>
  <c r="M52" i="1"/>
  <c r="N52" i="1" s="1"/>
  <c r="M42" i="1"/>
  <c r="N42" i="1" s="1"/>
  <c r="M32" i="1"/>
  <c r="N32" i="1" s="1"/>
  <c r="M22" i="1"/>
  <c r="N22" i="1" s="1"/>
  <c r="M12" i="1"/>
  <c r="N12" i="1" s="1"/>
  <c r="M24" i="1"/>
  <c r="N24" i="1" s="1"/>
  <c r="M34" i="1"/>
  <c r="N34" i="1" s="1"/>
  <c r="M44" i="1"/>
  <c r="N44" i="1" s="1"/>
  <c r="M54" i="1"/>
  <c r="N54" i="1" s="1"/>
  <c r="M18" i="1"/>
  <c r="N18" i="1" s="1"/>
  <c r="M28" i="1"/>
  <c r="N28" i="1" s="1"/>
  <c r="M38" i="1"/>
  <c r="N38" i="1" s="1"/>
  <c r="M48" i="1"/>
  <c r="N48" i="1" s="1"/>
  <c r="M58" i="1"/>
  <c r="N58" i="1" s="1"/>
  <c r="M14" i="1"/>
  <c r="N14" i="1" s="1"/>
  <c r="M53" i="1"/>
  <c r="N53" i="1" s="1"/>
  <c r="M43" i="1"/>
  <c r="N43" i="1" s="1"/>
  <c r="M33" i="1"/>
  <c r="N33" i="1" s="1"/>
  <c r="M21" i="1"/>
  <c r="N21" i="1" s="1"/>
  <c r="M31" i="1"/>
  <c r="N31" i="1" s="1"/>
  <c r="M41" i="1"/>
  <c r="N41" i="1" s="1"/>
  <c r="M51" i="1"/>
  <c r="N51" i="1" s="1"/>
  <c r="M13" i="1"/>
  <c r="N13" i="1" s="1"/>
  <c r="M23" i="1"/>
  <c r="N23" i="1" s="1"/>
  <c r="M11" i="1"/>
  <c r="N11" i="1" s="1"/>
</calcChain>
</file>

<file path=xl/sharedStrings.xml><?xml version="1.0" encoding="utf-8"?>
<sst xmlns="http://schemas.openxmlformats.org/spreadsheetml/2006/main" count="341" uniqueCount="63">
  <si>
    <t>SSI</t>
  </si>
  <si>
    <t>Cổ phiếu</t>
  </si>
  <si>
    <t>HCM</t>
  </si>
  <si>
    <t>VND</t>
  </si>
  <si>
    <t>TCBS</t>
  </si>
  <si>
    <t>VCI</t>
  </si>
  <si>
    <t>VPS</t>
  </si>
  <si>
    <t>MAS</t>
  </si>
  <si>
    <t>MBS</t>
  </si>
  <si>
    <r>
      <t>2021</t>
    </r>
    <r>
      <rPr>
        <sz val="9.8000000000000007"/>
        <color rgb="FFA9B7C6"/>
        <rFont val="JetBrains Mono"/>
        <family val="3"/>
      </rPr>
      <t>Q1</t>
    </r>
  </si>
  <si>
    <r>
      <t>2021</t>
    </r>
    <r>
      <rPr>
        <sz val="9.8000000000000007"/>
        <color rgb="FFA9B7C6"/>
        <rFont val="JetBrains Mono"/>
        <family val="3"/>
      </rPr>
      <t>Q2</t>
    </r>
  </si>
  <si>
    <r>
      <t>2021</t>
    </r>
    <r>
      <rPr>
        <sz val="9.8000000000000007"/>
        <color rgb="FFA9B7C6"/>
        <rFont val="JetBrains Mono"/>
        <family val="3"/>
      </rPr>
      <t>Q3</t>
    </r>
  </si>
  <si>
    <r>
      <t>2021</t>
    </r>
    <r>
      <rPr>
        <sz val="9.8000000000000007"/>
        <color rgb="FFA9B7C6"/>
        <rFont val="JetBrains Mono"/>
        <family val="3"/>
      </rPr>
      <t>Q4</t>
    </r>
  </si>
  <si>
    <t>2020Q4</t>
  </si>
  <si>
    <t>Max-margin</t>
  </si>
  <si>
    <t>Room còn lại</t>
  </si>
  <si>
    <t>FTS</t>
  </si>
  <si>
    <t>Thị phần 2021</t>
  </si>
  <si>
    <t>vps</t>
  </si>
  <si>
    <t>ssi</t>
  </si>
  <si>
    <t>vnd</t>
  </si>
  <si>
    <t>hcm</t>
  </si>
  <si>
    <t>vci</t>
  </si>
  <si>
    <t>tcbs</t>
  </si>
  <si>
    <t>mas</t>
  </si>
  <si>
    <t>mbs</t>
  </si>
  <si>
    <t>fpt</t>
  </si>
  <si>
    <t>kis</t>
  </si>
  <si>
    <t>KIS</t>
  </si>
  <si>
    <r>
      <t>2022</t>
    </r>
    <r>
      <rPr>
        <sz val="9.8000000000000007"/>
        <color rgb="FFA9B7C6"/>
        <rFont val="JetBrains Mono"/>
        <family val="3"/>
      </rPr>
      <t>Q1</t>
    </r>
  </si>
  <si>
    <t>2022Q1</t>
  </si>
  <si>
    <t>Dư nợ (114)</t>
  </si>
  <si>
    <t>Tiền NDT (27)(40)</t>
  </si>
  <si>
    <t>2022Q2</t>
  </si>
  <si>
    <t>2022Q3</t>
  </si>
  <si>
    <t>2022Q4</t>
  </si>
  <si>
    <t>2023Q1</t>
  </si>
  <si>
    <t>VCSH(400)</t>
  </si>
  <si>
    <t>2020Q3</t>
  </si>
  <si>
    <t>2020Q2</t>
  </si>
  <si>
    <t>2020Q1</t>
  </si>
  <si>
    <t>2019Q4</t>
  </si>
  <si>
    <r>
      <t>2022</t>
    </r>
    <r>
      <rPr>
        <sz val="9.8000000000000007"/>
        <color rgb="FFA9B7C6"/>
        <rFont val="JetBrains Mono"/>
        <family val="3"/>
      </rPr>
      <t>Q2</t>
    </r>
    <r>
      <rPr>
        <sz val="12"/>
        <color theme="1"/>
        <rFont val="Calibri"/>
        <family val="2"/>
        <scheme val="minor"/>
      </rPr>
      <t/>
    </r>
  </si>
  <si>
    <r>
      <t>2022</t>
    </r>
    <r>
      <rPr>
        <sz val="9.8000000000000007"/>
        <color rgb="FFA9B7C6"/>
        <rFont val="JetBrains Mono"/>
        <family val="3"/>
      </rPr>
      <t>Q3</t>
    </r>
    <r>
      <rPr>
        <sz val="12"/>
        <color theme="1"/>
        <rFont val="Calibri"/>
        <family val="2"/>
        <scheme val="minor"/>
      </rPr>
      <t/>
    </r>
  </si>
  <si>
    <r>
      <t>2022</t>
    </r>
    <r>
      <rPr>
        <sz val="9.8000000000000007"/>
        <color rgb="FFA9B7C6"/>
        <rFont val="JetBrains Mono"/>
        <family val="3"/>
      </rPr>
      <t>Q4</t>
    </r>
    <r>
      <rPr>
        <sz val="12"/>
        <color theme="1"/>
        <rFont val="Calibri"/>
        <family val="2"/>
        <scheme val="minor"/>
      </rPr>
      <t/>
    </r>
  </si>
  <si>
    <r>
      <t>2023</t>
    </r>
    <r>
      <rPr>
        <sz val="9.8000000000000007"/>
        <color rgb="FFA9B7C6"/>
        <rFont val="JetBrains Mono"/>
        <family val="3"/>
      </rPr>
      <t>Q1</t>
    </r>
  </si>
  <si>
    <r>
      <t>2022</t>
    </r>
    <r>
      <rPr>
        <sz val="9.8000000000000007"/>
        <color rgb="FFA9B7C6"/>
        <rFont val="JetBrains Mono"/>
        <family val="3"/>
      </rPr>
      <t>Q2</t>
    </r>
    <r>
      <rPr>
        <sz val="12"/>
        <color theme="1"/>
        <rFont val="Calibri"/>
        <family val="2"/>
        <scheme val="minor"/>
      </rPr>
      <t/>
    </r>
  </si>
  <si>
    <r>
      <t>2022</t>
    </r>
    <r>
      <rPr>
        <sz val="9.8000000000000007"/>
        <color rgb="FFA9B7C6"/>
        <rFont val="JetBrains Mono"/>
        <family val="3"/>
      </rPr>
      <t>Q3</t>
    </r>
    <r>
      <rPr>
        <sz val="12"/>
        <color theme="1"/>
        <rFont val="Calibri"/>
        <family val="2"/>
        <scheme val="minor"/>
      </rPr>
      <t/>
    </r>
  </si>
  <si>
    <r>
      <t>2022</t>
    </r>
    <r>
      <rPr>
        <sz val="9.8000000000000007"/>
        <color rgb="FFA9B7C6"/>
        <rFont val="JetBrains Mono"/>
        <family val="3"/>
      </rPr>
      <t>Q4</t>
    </r>
    <r>
      <rPr>
        <sz val="12"/>
        <color theme="1"/>
        <rFont val="Calibri"/>
        <family val="2"/>
        <scheme val="minor"/>
      </rPr>
      <t/>
    </r>
  </si>
  <si>
    <r>
      <t>2023</t>
    </r>
    <r>
      <rPr>
        <sz val="9.8000000000000007"/>
        <color rgb="FFA9B7C6"/>
        <rFont val="JetBrains Mono"/>
        <family val="3"/>
      </rPr>
      <t>Q2</t>
    </r>
    <r>
      <rPr>
        <sz val="12"/>
        <color theme="1"/>
        <rFont val="Calibri"/>
        <family val="2"/>
        <scheme val="minor"/>
      </rPr>
      <t/>
    </r>
  </si>
  <si>
    <t>2023Q2</t>
  </si>
  <si>
    <t>2023Q3</t>
  </si>
  <si>
    <t>Tiền/dư nợ</t>
  </si>
  <si>
    <t>2023Q4</t>
  </si>
  <si>
    <t>2024Q1</t>
  </si>
  <si>
    <t>Tiền/CP</t>
  </si>
  <si>
    <t>CP Giao dịch cầm cố</t>
  </si>
  <si>
    <t>Year</t>
  </si>
  <si>
    <t>Quarter</t>
  </si>
  <si>
    <t>Total capital</t>
  </si>
  <si>
    <t>Year_Q</t>
  </si>
  <si>
    <t>CP (21.1) (triệu cp)</t>
  </si>
  <si>
    <t>2024Q2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</si>
</sst>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41" fontId="0" fillId="0" borderId="0" xfId="1" applyFont="1"/>
    <xf numFmtId="14" fontId="4" fillId="0" borderId="0" xfId="0" applyNumberFormat="1" applyFont="1"/>
    <xf numFmtId="1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0" fontId="0" fillId="2" borderId="0" xfId="0" applyFill="1"/>
    <xf numFmtId="14" fontId="4" fillId="2" borderId="0" xfId="0" applyNumberFormat="1" applyFont="1" applyFill="1"/>
    <xf numFmtId="9" fontId="0" fillId="0" borderId="0" xfId="0" applyNumberFormat="1"/>
    <xf numFmtId="164" fontId="0" fillId="0" borderId="0" xfId="3" applyNumberFormat="1" applyFont="1"/>
    <xf numFmtId="165" fontId="0" fillId="0" borderId="0" xfId="3" applyNumberFormat="1" applyFont="1"/>
    <xf numFmtId="165" fontId="0" fillId="2" borderId="0" xfId="3" applyNumberFormat="1" applyFont="1" applyFill="1"/>
    <xf numFmtId="165" fontId="0" fillId="2" borderId="0" xfId="3" applyNumberFormat="1" applyFont="1" applyFill="1" applyAlignment="1"/>
    <xf numFmtId="165" fontId="0" fillId="0" borderId="0" xfId="3" applyNumberFormat="1" applyFont="1" applyFill="1"/>
    <xf numFmtId="43" fontId="0" fillId="0" borderId="0" xfId="3" applyFont="1"/>
    <xf numFmtId="43" fontId="0" fillId="2" borderId="0" xfId="3" applyFont="1" applyFill="1"/>
    <xf numFmtId="43" fontId="0" fillId="0" borderId="0" xfId="3" applyFont="1" applyFill="1"/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43D0-35FE-AB48-984A-0931554B8002}">
  <dimension ref="A1:Q159"/>
  <sheetViews>
    <sheetView tabSelected="1" zoomScale="119" workbookViewId="0">
      <pane ySplit="1" topLeftCell="A134" activePane="bottomLeft" state="frozen"/>
      <selection pane="bottomLeft" activeCell="F159" sqref="F159"/>
    </sheetView>
  </sheetViews>
  <sheetFormatPr defaultColWidth="11" defaultRowHeight="15.5"/>
  <cols>
    <col min="1" max="1" width="8.33203125" bestFit="1" customWidth="1"/>
    <col min="2" max="2" width="10.83203125" customWidth="1"/>
    <col min="3" max="3" width="7.5" customWidth="1"/>
    <col min="4" max="4" width="4.83203125" customWidth="1"/>
    <col min="5" max="5" width="19.08203125" style="10" customWidth="1"/>
    <col min="6" max="6" width="13.83203125" style="10" customWidth="1"/>
    <col min="7" max="7" width="10.75" style="10" customWidth="1"/>
    <col min="8" max="8" width="13.08203125" style="14" customWidth="1"/>
    <col min="9" max="10" width="18.58203125" style="10" customWidth="1"/>
    <col min="11" max="11" width="11.58203125" style="10" customWidth="1"/>
    <col min="12" max="12" width="13.33203125" style="10" customWidth="1"/>
    <col min="13" max="13" width="15.58203125" style="10" customWidth="1"/>
    <col min="14" max="14" width="11.08203125" style="10" customWidth="1"/>
  </cols>
  <sheetData>
    <row r="1" spans="1:17">
      <c r="A1" t="s">
        <v>1</v>
      </c>
      <c r="B1" s="10" t="s">
        <v>60</v>
      </c>
      <c r="C1" t="s">
        <v>57</v>
      </c>
      <c r="D1" t="s">
        <v>58</v>
      </c>
      <c r="E1" s="10" t="s">
        <v>32</v>
      </c>
      <c r="F1" s="10" t="s">
        <v>31</v>
      </c>
      <c r="G1" s="10" t="s">
        <v>59</v>
      </c>
      <c r="H1" s="14" t="s">
        <v>52</v>
      </c>
      <c r="I1" s="10" t="s">
        <v>61</v>
      </c>
      <c r="J1" s="10" t="s">
        <v>56</v>
      </c>
      <c r="K1" s="10" t="s">
        <v>55</v>
      </c>
      <c r="L1" s="10" t="s">
        <v>37</v>
      </c>
      <c r="M1" s="10" t="s">
        <v>14</v>
      </c>
      <c r="N1" s="10" t="s">
        <v>15</v>
      </c>
    </row>
    <row r="2" spans="1:17">
      <c r="A2" s="6" t="s">
        <v>6</v>
      </c>
      <c r="B2" s="7" t="s">
        <v>41</v>
      </c>
      <c r="C2" s="7" t="str">
        <f t="shared" ref="C2:C33" si="0">LEFT(B2,4)</f>
        <v>2019</v>
      </c>
      <c r="D2" s="7" t="str">
        <f t="shared" ref="D2:D33" si="1">RIGHT(B2,2)</f>
        <v>Q4</v>
      </c>
      <c r="E2" s="11">
        <v>1663</v>
      </c>
      <c r="F2" s="11">
        <v>2394</v>
      </c>
      <c r="G2" s="11">
        <f t="shared" ref="G2:G33" si="2">E2+F2</f>
        <v>4057</v>
      </c>
      <c r="H2" s="15">
        <f t="shared" ref="H2:H33" si="3">F2/E2</f>
        <v>1.4395670475045099</v>
      </c>
      <c r="I2" s="11">
        <v>29300</v>
      </c>
      <c r="J2" s="11"/>
      <c r="K2" s="11">
        <f>I2/E2</f>
        <v>17.618761274804569</v>
      </c>
      <c r="L2" s="11">
        <v>4600</v>
      </c>
      <c r="M2" s="11">
        <f t="shared" ref="M2:M33" si="4">L2*2</f>
        <v>9200</v>
      </c>
      <c r="N2" s="11">
        <f t="shared" ref="N2:N33" si="5">M2-F2</f>
        <v>6806</v>
      </c>
    </row>
    <row r="3" spans="1:17">
      <c r="A3" s="6" t="s">
        <v>0</v>
      </c>
      <c r="B3" s="7" t="s">
        <v>41</v>
      </c>
      <c r="C3" s="7" t="str">
        <f t="shared" si="0"/>
        <v>2019</v>
      </c>
      <c r="D3" s="7" t="str">
        <f t="shared" si="1"/>
        <v>Q4</v>
      </c>
      <c r="E3" s="11">
        <v>2065</v>
      </c>
      <c r="F3" s="12">
        <v>5359</v>
      </c>
      <c r="G3" s="11">
        <f t="shared" si="2"/>
        <v>7424</v>
      </c>
      <c r="H3" s="15">
        <f t="shared" si="3"/>
        <v>2.5951573849878935</v>
      </c>
      <c r="I3" s="12">
        <v>40000</v>
      </c>
      <c r="J3" s="12"/>
      <c r="K3" s="11">
        <f t="shared" ref="K3:K66" si="6">I3/E3</f>
        <v>19.37046004842615</v>
      </c>
      <c r="L3" s="12">
        <v>9401</v>
      </c>
      <c r="M3" s="11">
        <f t="shared" si="4"/>
        <v>18802</v>
      </c>
      <c r="N3" s="11">
        <f t="shared" si="5"/>
        <v>13443</v>
      </c>
      <c r="O3" s="6"/>
      <c r="P3" s="6"/>
      <c r="Q3" s="6"/>
    </row>
    <row r="4" spans="1:17">
      <c r="A4" s="6" t="s">
        <v>6</v>
      </c>
      <c r="B4" s="7" t="s">
        <v>40</v>
      </c>
      <c r="C4" s="7" t="str">
        <f t="shared" si="0"/>
        <v>2020</v>
      </c>
      <c r="D4" s="7" t="str">
        <f t="shared" si="1"/>
        <v>Q1</v>
      </c>
      <c r="E4" s="11">
        <v>1766</v>
      </c>
      <c r="F4" s="11">
        <v>1442</v>
      </c>
      <c r="G4" s="11">
        <f t="shared" si="2"/>
        <v>3208</v>
      </c>
      <c r="H4" s="15">
        <f t="shared" si="3"/>
        <v>0.81653454133635339</v>
      </c>
      <c r="I4" s="11">
        <v>29300</v>
      </c>
      <c r="J4" s="11"/>
      <c r="K4" s="11">
        <f t="shared" si="6"/>
        <v>16.591166477916193</v>
      </c>
      <c r="L4" s="11">
        <v>4724</v>
      </c>
      <c r="M4" s="11">
        <f t="shared" si="4"/>
        <v>9448</v>
      </c>
      <c r="N4" s="11">
        <f t="shared" si="5"/>
        <v>8006</v>
      </c>
    </row>
    <row r="5" spans="1:17">
      <c r="A5" s="6" t="s">
        <v>0</v>
      </c>
      <c r="B5" s="7" t="s">
        <v>40</v>
      </c>
      <c r="C5" s="7" t="str">
        <f t="shared" si="0"/>
        <v>2020</v>
      </c>
      <c r="D5" s="7" t="str">
        <f t="shared" si="1"/>
        <v>Q1</v>
      </c>
      <c r="E5" s="11">
        <v>2980</v>
      </c>
      <c r="F5" s="12">
        <v>4000</v>
      </c>
      <c r="G5" s="11">
        <f t="shared" si="2"/>
        <v>6980</v>
      </c>
      <c r="H5" s="15">
        <f t="shared" si="3"/>
        <v>1.3422818791946309</v>
      </c>
      <c r="I5" s="12">
        <v>39347</v>
      </c>
      <c r="J5" s="12"/>
      <c r="K5" s="11">
        <f t="shared" si="6"/>
        <v>13.203691275167785</v>
      </c>
      <c r="L5" s="12">
        <v>8979</v>
      </c>
      <c r="M5" s="11">
        <f t="shared" si="4"/>
        <v>17958</v>
      </c>
      <c r="N5" s="11">
        <f t="shared" si="5"/>
        <v>13958</v>
      </c>
      <c r="O5" s="6"/>
      <c r="P5" s="6"/>
      <c r="Q5" s="6"/>
    </row>
    <row r="6" spans="1:17" s="6" customFormat="1">
      <c r="A6" s="6" t="s">
        <v>6</v>
      </c>
      <c r="B6" s="7" t="s">
        <v>39</v>
      </c>
      <c r="C6" s="7" t="str">
        <f t="shared" si="0"/>
        <v>2020</v>
      </c>
      <c r="D6" s="7" t="str">
        <f t="shared" si="1"/>
        <v>Q2</v>
      </c>
      <c r="E6" s="11">
        <v>3680</v>
      </c>
      <c r="F6" s="11">
        <v>2025</v>
      </c>
      <c r="G6" s="11">
        <f t="shared" si="2"/>
        <v>5705</v>
      </c>
      <c r="H6" s="15">
        <f t="shared" si="3"/>
        <v>0.55027173913043481</v>
      </c>
      <c r="I6" s="11">
        <v>29300</v>
      </c>
      <c r="J6" s="11"/>
      <c r="K6" s="11">
        <f t="shared" si="6"/>
        <v>7.9619565217391308</v>
      </c>
      <c r="L6" s="11">
        <v>4674</v>
      </c>
      <c r="M6" s="11">
        <f t="shared" si="4"/>
        <v>9348</v>
      </c>
      <c r="N6" s="11">
        <f t="shared" si="5"/>
        <v>7323</v>
      </c>
      <c r="O6"/>
      <c r="P6"/>
      <c r="Q6"/>
    </row>
    <row r="7" spans="1:17" s="6" customFormat="1">
      <c r="A7" s="6" t="s">
        <v>0</v>
      </c>
      <c r="B7" s="7" t="s">
        <v>39</v>
      </c>
      <c r="C7" s="7" t="str">
        <f t="shared" si="0"/>
        <v>2020</v>
      </c>
      <c r="D7" s="7" t="str">
        <f t="shared" si="1"/>
        <v>Q2</v>
      </c>
      <c r="E7" s="11">
        <v>3592</v>
      </c>
      <c r="F7" s="12">
        <v>3979</v>
      </c>
      <c r="G7" s="11">
        <f t="shared" si="2"/>
        <v>7571</v>
      </c>
      <c r="H7" s="15">
        <f t="shared" si="3"/>
        <v>1.1077394209354121</v>
      </c>
      <c r="I7" s="12">
        <v>39000</v>
      </c>
      <c r="J7" s="12"/>
      <c r="K7" s="11">
        <f t="shared" si="6"/>
        <v>10.857461024498887</v>
      </c>
      <c r="L7" s="12">
        <v>9803</v>
      </c>
      <c r="M7" s="11">
        <f t="shared" si="4"/>
        <v>19606</v>
      </c>
      <c r="N7" s="11">
        <f t="shared" si="5"/>
        <v>15627</v>
      </c>
    </row>
    <row r="8" spans="1:17" s="6" customFormat="1">
      <c r="A8" s="6" t="s">
        <v>6</v>
      </c>
      <c r="B8" s="7" t="s">
        <v>38</v>
      </c>
      <c r="C8" s="7" t="str">
        <f t="shared" si="0"/>
        <v>2020</v>
      </c>
      <c r="D8" s="7" t="str">
        <f t="shared" si="1"/>
        <v>Q3</v>
      </c>
      <c r="E8" s="11">
        <v>4043</v>
      </c>
      <c r="F8" s="11">
        <v>3172</v>
      </c>
      <c r="G8" s="11">
        <f t="shared" si="2"/>
        <v>7215</v>
      </c>
      <c r="H8" s="15">
        <f t="shared" si="3"/>
        <v>0.78456591639871387</v>
      </c>
      <c r="I8" s="11">
        <v>29300</v>
      </c>
      <c r="J8" s="11"/>
      <c r="K8" s="11">
        <f t="shared" si="6"/>
        <v>7.2470937422705912</v>
      </c>
      <c r="L8" s="11">
        <v>4600</v>
      </c>
      <c r="M8" s="11">
        <f t="shared" si="4"/>
        <v>9200</v>
      </c>
      <c r="N8" s="11">
        <f t="shared" si="5"/>
        <v>6028</v>
      </c>
      <c r="O8"/>
      <c r="P8"/>
      <c r="Q8"/>
    </row>
    <row r="9" spans="1:17" s="6" customFormat="1">
      <c r="A9" s="6" t="s">
        <v>0</v>
      </c>
      <c r="B9" s="7" t="s">
        <v>38</v>
      </c>
      <c r="C9" s="7" t="str">
        <f t="shared" si="0"/>
        <v>2020</v>
      </c>
      <c r="D9" s="7" t="str">
        <f t="shared" si="1"/>
        <v>Q3</v>
      </c>
      <c r="E9" s="11">
        <v>3655</v>
      </c>
      <c r="F9" s="12">
        <v>4710</v>
      </c>
      <c r="G9" s="11">
        <f t="shared" si="2"/>
        <v>8365</v>
      </c>
      <c r="H9" s="15">
        <f t="shared" si="3"/>
        <v>1.2886456908344732</v>
      </c>
      <c r="I9" s="12">
        <v>41000</v>
      </c>
      <c r="J9" s="12"/>
      <c r="K9" s="11">
        <f t="shared" si="6"/>
        <v>11.217510259917921</v>
      </c>
      <c r="L9" s="12">
        <v>9496</v>
      </c>
      <c r="M9" s="11">
        <f t="shared" si="4"/>
        <v>18992</v>
      </c>
      <c r="N9" s="11">
        <f t="shared" si="5"/>
        <v>14282</v>
      </c>
    </row>
    <row r="10" spans="1:17" s="6" customFormat="1">
      <c r="A10" s="6" t="s">
        <v>6</v>
      </c>
      <c r="B10" s="7" t="s">
        <v>13</v>
      </c>
      <c r="C10" s="7" t="str">
        <f t="shared" si="0"/>
        <v>2020</v>
      </c>
      <c r="D10" s="7" t="str">
        <f t="shared" si="1"/>
        <v>Q4</v>
      </c>
      <c r="E10" s="11">
        <v>7420</v>
      </c>
      <c r="F10" s="11">
        <v>5813</v>
      </c>
      <c r="G10" s="11">
        <f t="shared" si="2"/>
        <v>13233</v>
      </c>
      <c r="H10" s="15">
        <f t="shared" si="3"/>
        <v>0.78342318059299187</v>
      </c>
      <c r="I10" s="11">
        <v>29300</v>
      </c>
      <c r="J10" s="11"/>
      <c r="K10" s="11">
        <f t="shared" si="6"/>
        <v>3.9487870619946093</v>
      </c>
      <c r="L10" s="11">
        <v>4975</v>
      </c>
      <c r="M10" s="11">
        <f t="shared" si="4"/>
        <v>9950</v>
      </c>
      <c r="N10" s="11">
        <f t="shared" si="5"/>
        <v>4137</v>
      </c>
    </row>
    <row r="11" spans="1:17" s="6" customFormat="1">
      <c r="A11" t="s">
        <v>3</v>
      </c>
      <c r="B11" s="2" t="s">
        <v>13</v>
      </c>
      <c r="C11" s="7" t="str">
        <f t="shared" si="0"/>
        <v>2020</v>
      </c>
      <c r="D11" s="7" t="str">
        <f t="shared" si="1"/>
        <v>Q4</v>
      </c>
      <c r="E11" s="10">
        <v>5129</v>
      </c>
      <c r="F11" s="10">
        <v>4706</v>
      </c>
      <c r="G11" s="13">
        <f t="shared" si="2"/>
        <v>9835</v>
      </c>
      <c r="H11" s="16">
        <f t="shared" si="3"/>
        <v>0.91752778319360495</v>
      </c>
      <c r="I11" s="10">
        <v>29170</v>
      </c>
      <c r="J11" s="10"/>
      <c r="K11" s="11">
        <f t="shared" si="6"/>
        <v>5.6872684733866254</v>
      </c>
      <c r="L11" s="10">
        <v>3819</v>
      </c>
      <c r="M11" s="10">
        <f t="shared" si="4"/>
        <v>7638</v>
      </c>
      <c r="N11" s="10">
        <f t="shared" si="5"/>
        <v>2932</v>
      </c>
      <c r="O11"/>
      <c r="P11"/>
      <c r="Q11"/>
    </row>
    <row r="12" spans="1:17" s="6" customFormat="1">
      <c r="A12" s="6" t="s">
        <v>5</v>
      </c>
      <c r="B12" s="7" t="s">
        <v>13</v>
      </c>
      <c r="C12" s="7" t="str">
        <f t="shared" si="0"/>
        <v>2020</v>
      </c>
      <c r="D12" s="7" t="str">
        <f t="shared" si="1"/>
        <v>Q4</v>
      </c>
      <c r="E12" s="11">
        <v>2754</v>
      </c>
      <c r="F12" s="11">
        <v>3881</v>
      </c>
      <c r="G12" s="11">
        <f t="shared" si="2"/>
        <v>6635</v>
      </c>
      <c r="H12" s="15">
        <f t="shared" si="3"/>
        <v>1.4092229484386347</v>
      </c>
      <c r="I12" s="11">
        <v>19907</v>
      </c>
      <c r="J12" s="11"/>
      <c r="K12" s="11">
        <f t="shared" si="6"/>
        <v>7.2283950617283947</v>
      </c>
      <c r="L12" s="11">
        <v>4521</v>
      </c>
      <c r="M12" s="11">
        <f t="shared" si="4"/>
        <v>9042</v>
      </c>
      <c r="N12" s="11">
        <f t="shared" si="5"/>
        <v>5161</v>
      </c>
    </row>
    <row r="13" spans="1:17" s="6" customFormat="1">
      <c r="A13" t="s">
        <v>4</v>
      </c>
      <c r="B13" s="2" t="s">
        <v>13</v>
      </c>
      <c r="C13" s="7" t="str">
        <f t="shared" si="0"/>
        <v>2020</v>
      </c>
      <c r="D13" s="7" t="str">
        <f t="shared" si="1"/>
        <v>Q4</v>
      </c>
      <c r="E13" s="10">
        <v>2218</v>
      </c>
      <c r="F13" s="10">
        <v>4383</v>
      </c>
      <c r="G13" s="13">
        <f t="shared" si="2"/>
        <v>6601</v>
      </c>
      <c r="H13" s="16">
        <f t="shared" si="3"/>
        <v>1.9761045987376014</v>
      </c>
      <c r="I13" s="10">
        <v>65360</v>
      </c>
      <c r="J13" s="10"/>
      <c r="K13" s="11">
        <f t="shared" si="6"/>
        <v>29.467989179440938</v>
      </c>
      <c r="L13" s="10">
        <v>6179</v>
      </c>
      <c r="M13" s="10">
        <f t="shared" si="4"/>
        <v>12358</v>
      </c>
      <c r="N13" s="10">
        <f t="shared" si="5"/>
        <v>7975</v>
      </c>
      <c r="O13"/>
      <c r="P13"/>
      <c r="Q13"/>
    </row>
    <row r="14" spans="1:17" s="6" customFormat="1">
      <c r="A14" s="6" t="s">
        <v>0</v>
      </c>
      <c r="B14" s="7" t="s">
        <v>13</v>
      </c>
      <c r="C14" s="7" t="str">
        <f t="shared" si="0"/>
        <v>2020</v>
      </c>
      <c r="D14" s="7" t="str">
        <f t="shared" si="1"/>
        <v>Q4</v>
      </c>
      <c r="E14" s="11">
        <v>4372</v>
      </c>
      <c r="F14" s="12">
        <v>9226</v>
      </c>
      <c r="G14" s="11">
        <f t="shared" si="2"/>
        <v>13598</v>
      </c>
      <c r="H14" s="15">
        <f t="shared" si="3"/>
        <v>2.1102470265324795</v>
      </c>
      <c r="I14" s="12">
        <v>46235</v>
      </c>
      <c r="J14" s="12"/>
      <c r="K14" s="11">
        <f t="shared" si="6"/>
        <v>10.575251601097897</v>
      </c>
      <c r="L14" s="12">
        <v>9872</v>
      </c>
      <c r="M14" s="11">
        <f t="shared" si="4"/>
        <v>19744</v>
      </c>
      <c r="N14" s="11">
        <f t="shared" si="5"/>
        <v>10518</v>
      </c>
    </row>
    <row r="15" spans="1:17" s="6" customFormat="1">
      <c r="A15" t="s">
        <v>8</v>
      </c>
      <c r="B15" s="2" t="s">
        <v>13</v>
      </c>
      <c r="C15" s="7" t="str">
        <f t="shared" si="0"/>
        <v>2020</v>
      </c>
      <c r="D15" s="7" t="str">
        <f t="shared" si="1"/>
        <v>Q4</v>
      </c>
      <c r="E15" s="10">
        <v>2531</v>
      </c>
      <c r="F15" s="10">
        <v>4123</v>
      </c>
      <c r="G15" s="11">
        <f t="shared" si="2"/>
        <v>6654</v>
      </c>
      <c r="H15" s="15">
        <f t="shared" si="3"/>
        <v>1.6290003951007508</v>
      </c>
      <c r="I15" s="10">
        <v>18000</v>
      </c>
      <c r="J15" s="10"/>
      <c r="K15" s="11">
        <f t="shared" si="6"/>
        <v>7.1118135124456741</v>
      </c>
      <c r="L15" s="10">
        <v>2060</v>
      </c>
      <c r="M15" s="10">
        <f t="shared" si="4"/>
        <v>4120</v>
      </c>
      <c r="N15" s="10">
        <f t="shared" si="5"/>
        <v>-3</v>
      </c>
      <c r="O15"/>
      <c r="P15"/>
      <c r="Q15"/>
    </row>
    <row r="16" spans="1:17" s="6" customFormat="1">
      <c r="A16" s="6" t="s">
        <v>7</v>
      </c>
      <c r="B16" s="7" t="s">
        <v>13</v>
      </c>
      <c r="C16" s="7" t="str">
        <f t="shared" si="0"/>
        <v>2020</v>
      </c>
      <c r="D16" s="7" t="str">
        <f t="shared" si="1"/>
        <v>Q4</v>
      </c>
      <c r="E16" s="11">
        <v>2095</v>
      </c>
      <c r="F16" s="11">
        <v>11132</v>
      </c>
      <c r="G16" s="11">
        <f t="shared" si="2"/>
        <v>13227</v>
      </c>
      <c r="H16" s="15">
        <f t="shared" si="3"/>
        <v>5.3136038186157517</v>
      </c>
      <c r="I16" s="11">
        <v>16000</v>
      </c>
      <c r="J16" s="11"/>
      <c r="K16" s="11">
        <f t="shared" si="6"/>
        <v>7.6372315035799518</v>
      </c>
      <c r="L16" s="11">
        <v>6636</v>
      </c>
      <c r="M16" s="11">
        <f t="shared" si="4"/>
        <v>13272</v>
      </c>
      <c r="N16" s="11">
        <f t="shared" si="5"/>
        <v>2140</v>
      </c>
    </row>
    <row r="17" spans="1:17">
      <c r="A17" t="s">
        <v>28</v>
      </c>
      <c r="B17" s="2" t="s">
        <v>13</v>
      </c>
      <c r="C17" s="7" t="str">
        <f t="shared" si="0"/>
        <v>2020</v>
      </c>
      <c r="D17" s="7" t="str">
        <f t="shared" si="1"/>
        <v>Q4</v>
      </c>
      <c r="E17" s="10">
        <v>952</v>
      </c>
      <c r="F17" s="10">
        <v>4566</v>
      </c>
      <c r="G17" s="11">
        <f t="shared" si="2"/>
        <v>5518</v>
      </c>
      <c r="H17" s="15">
        <f t="shared" si="3"/>
        <v>4.7962184873949578</v>
      </c>
      <c r="I17" s="10">
        <v>7300</v>
      </c>
      <c r="K17" s="11">
        <f t="shared" si="6"/>
        <v>7.6680672268907566</v>
      </c>
      <c r="L17" s="10">
        <v>3000</v>
      </c>
      <c r="M17" s="10">
        <f t="shared" si="4"/>
        <v>6000</v>
      </c>
      <c r="N17" s="10">
        <f t="shared" si="5"/>
        <v>1434</v>
      </c>
    </row>
    <row r="18" spans="1:17">
      <c r="A18" s="6" t="s">
        <v>2</v>
      </c>
      <c r="B18" s="7" t="s">
        <v>13</v>
      </c>
      <c r="C18" s="7" t="str">
        <f t="shared" si="0"/>
        <v>2020</v>
      </c>
      <c r="D18" s="7" t="str">
        <f t="shared" si="1"/>
        <v>Q4</v>
      </c>
      <c r="E18" s="11">
        <v>2100</v>
      </c>
      <c r="F18" s="11">
        <v>8624</v>
      </c>
      <c r="G18" s="11">
        <f t="shared" si="2"/>
        <v>10724</v>
      </c>
      <c r="H18" s="15">
        <f t="shared" si="3"/>
        <v>4.1066666666666665</v>
      </c>
      <c r="I18" s="11">
        <v>26490</v>
      </c>
      <c r="J18" s="11"/>
      <c r="K18" s="11">
        <f t="shared" si="6"/>
        <v>12.614285714285714</v>
      </c>
      <c r="L18" s="11">
        <v>4440</v>
      </c>
      <c r="M18" s="11">
        <f t="shared" si="4"/>
        <v>8880</v>
      </c>
      <c r="N18" s="11">
        <f t="shared" si="5"/>
        <v>256</v>
      </c>
      <c r="O18" s="6"/>
      <c r="P18" s="6"/>
      <c r="Q18" s="6"/>
    </row>
    <row r="19" spans="1:17">
      <c r="A19" t="s">
        <v>16</v>
      </c>
      <c r="B19" s="2" t="s">
        <v>13</v>
      </c>
      <c r="C19" s="7" t="str">
        <f t="shared" si="0"/>
        <v>2020</v>
      </c>
      <c r="D19" s="7" t="str">
        <f t="shared" si="1"/>
        <v>Q4</v>
      </c>
      <c r="E19" s="10">
        <v>3069</v>
      </c>
      <c r="F19" s="10">
        <v>2479</v>
      </c>
      <c r="G19" s="11">
        <f t="shared" si="2"/>
        <v>5548</v>
      </c>
      <c r="H19" s="15">
        <f t="shared" si="3"/>
        <v>0.80775496904529165</v>
      </c>
      <c r="I19" s="10">
        <v>17000</v>
      </c>
      <c r="K19" s="11">
        <f t="shared" si="6"/>
        <v>5.5392636037797329</v>
      </c>
      <c r="L19" s="10">
        <v>2202</v>
      </c>
      <c r="M19" s="10">
        <f t="shared" si="4"/>
        <v>4404</v>
      </c>
      <c r="N19" s="10">
        <f t="shared" si="5"/>
        <v>1925</v>
      </c>
    </row>
    <row r="20" spans="1:17">
      <c r="A20" s="6" t="s">
        <v>6</v>
      </c>
      <c r="B20" s="7" t="s">
        <v>9</v>
      </c>
      <c r="C20" s="7" t="str">
        <f t="shared" si="0"/>
        <v>2021</v>
      </c>
      <c r="D20" s="7" t="str">
        <f t="shared" si="1"/>
        <v>Q1</v>
      </c>
      <c r="E20" s="11">
        <v>10938</v>
      </c>
      <c r="F20" s="11">
        <v>6341</v>
      </c>
      <c r="G20" s="11">
        <f t="shared" si="2"/>
        <v>17279</v>
      </c>
      <c r="H20" s="15">
        <f t="shared" si="3"/>
        <v>0.57972206984823549</v>
      </c>
      <c r="I20" s="11">
        <v>33600</v>
      </c>
      <c r="J20" s="11"/>
      <c r="K20" s="11">
        <f t="shared" si="6"/>
        <v>3.0718595721338455</v>
      </c>
      <c r="L20" s="11">
        <v>5176</v>
      </c>
      <c r="M20" s="11">
        <f t="shared" si="4"/>
        <v>10352</v>
      </c>
      <c r="N20" s="11">
        <f t="shared" si="5"/>
        <v>4011</v>
      </c>
      <c r="O20" s="6"/>
      <c r="P20" s="6"/>
      <c r="Q20" s="6"/>
    </row>
    <row r="21" spans="1:17">
      <c r="A21" t="s">
        <v>3</v>
      </c>
      <c r="B21" s="2" t="s">
        <v>9</v>
      </c>
      <c r="C21" s="7" t="str">
        <f t="shared" si="0"/>
        <v>2021</v>
      </c>
      <c r="D21" s="7" t="str">
        <f t="shared" si="1"/>
        <v>Q1</v>
      </c>
      <c r="E21" s="10">
        <v>6142</v>
      </c>
      <c r="F21" s="10">
        <v>6537</v>
      </c>
      <c r="G21" s="13">
        <f t="shared" si="2"/>
        <v>12679</v>
      </c>
      <c r="H21" s="16">
        <f t="shared" si="3"/>
        <v>1.0643112992510584</v>
      </c>
      <c r="I21" s="10">
        <v>32281</v>
      </c>
      <c r="K21" s="11">
        <f t="shared" si="6"/>
        <v>5.255779876261804</v>
      </c>
      <c r="L21" s="10">
        <v>4492</v>
      </c>
      <c r="M21" s="10">
        <f t="shared" si="4"/>
        <v>8984</v>
      </c>
      <c r="N21" s="10">
        <f t="shared" si="5"/>
        <v>2447</v>
      </c>
    </row>
    <row r="22" spans="1:17">
      <c r="A22" s="6" t="s">
        <v>5</v>
      </c>
      <c r="B22" s="7" t="s">
        <v>9</v>
      </c>
      <c r="C22" s="7" t="str">
        <f t="shared" si="0"/>
        <v>2021</v>
      </c>
      <c r="D22" s="7" t="str">
        <f t="shared" si="1"/>
        <v>Q1</v>
      </c>
      <c r="E22" s="11">
        <v>2050</v>
      </c>
      <c r="F22" s="11">
        <v>4871</v>
      </c>
      <c r="G22" s="11">
        <f t="shared" si="2"/>
        <v>6921</v>
      </c>
      <c r="H22" s="15">
        <f t="shared" si="3"/>
        <v>2.3760975609756096</v>
      </c>
      <c r="I22" s="11">
        <v>21030</v>
      </c>
      <c r="J22" s="11"/>
      <c r="K22" s="11">
        <f t="shared" si="6"/>
        <v>10.258536585365853</v>
      </c>
      <c r="L22" s="11">
        <v>4910</v>
      </c>
      <c r="M22" s="11">
        <f t="shared" si="4"/>
        <v>9820</v>
      </c>
      <c r="N22" s="11">
        <f t="shared" si="5"/>
        <v>4949</v>
      </c>
      <c r="O22" s="6"/>
      <c r="P22" s="6"/>
      <c r="Q22" s="6"/>
    </row>
    <row r="23" spans="1:17">
      <c r="A23" t="s">
        <v>4</v>
      </c>
      <c r="B23" s="2" t="s">
        <v>9</v>
      </c>
      <c r="C23" s="7" t="str">
        <f t="shared" si="0"/>
        <v>2021</v>
      </c>
      <c r="D23" s="7" t="str">
        <f t="shared" si="1"/>
        <v>Q1</v>
      </c>
      <c r="E23" s="10">
        <v>2790</v>
      </c>
      <c r="F23" s="10">
        <v>6015</v>
      </c>
      <c r="G23" s="13">
        <f t="shared" si="2"/>
        <v>8805</v>
      </c>
      <c r="H23" s="16">
        <f t="shared" si="3"/>
        <v>2.1559139784946235</v>
      </c>
      <c r="I23" s="10">
        <v>72585</v>
      </c>
      <c r="K23" s="11">
        <f t="shared" si="6"/>
        <v>26.016129032258064</v>
      </c>
      <c r="L23" s="10">
        <v>6855</v>
      </c>
      <c r="M23" s="10">
        <f t="shared" si="4"/>
        <v>13710</v>
      </c>
      <c r="N23" s="10">
        <f t="shared" si="5"/>
        <v>7695</v>
      </c>
    </row>
    <row r="24" spans="1:17">
      <c r="A24" s="6" t="s">
        <v>0</v>
      </c>
      <c r="B24" s="7" t="s">
        <v>9</v>
      </c>
      <c r="C24" s="7" t="str">
        <f t="shared" si="0"/>
        <v>2021</v>
      </c>
      <c r="D24" s="7" t="str">
        <f t="shared" si="1"/>
        <v>Q1</v>
      </c>
      <c r="E24" s="11">
        <v>5252</v>
      </c>
      <c r="F24" s="11">
        <v>11123</v>
      </c>
      <c r="G24" s="11">
        <f t="shared" si="2"/>
        <v>16375</v>
      </c>
      <c r="H24" s="15">
        <f t="shared" si="3"/>
        <v>2.1178598629093677</v>
      </c>
      <c r="I24" s="11">
        <v>50283</v>
      </c>
      <c r="J24" s="11"/>
      <c r="K24" s="11">
        <f t="shared" si="6"/>
        <v>9.5740670220868243</v>
      </c>
      <c r="L24" s="12">
        <v>11167</v>
      </c>
      <c r="M24" s="11">
        <f t="shared" si="4"/>
        <v>22334</v>
      </c>
      <c r="N24" s="11">
        <f t="shared" si="5"/>
        <v>11211</v>
      </c>
      <c r="O24" s="6"/>
      <c r="P24" s="6"/>
      <c r="Q24" s="6"/>
    </row>
    <row r="25" spans="1:17">
      <c r="A25" t="s">
        <v>8</v>
      </c>
      <c r="B25" s="2" t="s">
        <v>9</v>
      </c>
      <c r="C25" s="7" t="str">
        <f t="shared" si="0"/>
        <v>2021</v>
      </c>
      <c r="D25" s="7" t="str">
        <f t="shared" si="1"/>
        <v>Q1</v>
      </c>
      <c r="E25" s="10">
        <v>3083</v>
      </c>
      <c r="F25" s="10">
        <v>4733</v>
      </c>
      <c r="G25" s="11">
        <f t="shared" si="2"/>
        <v>7816</v>
      </c>
      <c r="H25" s="15">
        <f t="shared" si="3"/>
        <v>1.5351929938371716</v>
      </c>
      <c r="I25" s="10">
        <v>17000</v>
      </c>
      <c r="K25" s="11">
        <f t="shared" si="6"/>
        <v>5.5141096334738888</v>
      </c>
      <c r="L25" s="10">
        <v>2160</v>
      </c>
      <c r="M25" s="10">
        <f t="shared" si="4"/>
        <v>4320</v>
      </c>
      <c r="N25" s="10">
        <f t="shared" si="5"/>
        <v>-413</v>
      </c>
    </row>
    <row r="26" spans="1:17">
      <c r="A26" s="6" t="s">
        <v>7</v>
      </c>
      <c r="B26" s="7" t="s">
        <v>9</v>
      </c>
      <c r="C26" s="7" t="str">
        <f t="shared" si="0"/>
        <v>2021</v>
      </c>
      <c r="D26" s="7" t="str">
        <f t="shared" si="1"/>
        <v>Q1</v>
      </c>
      <c r="E26" s="11">
        <v>4003</v>
      </c>
      <c r="F26" s="11">
        <v>13894</v>
      </c>
      <c r="G26" s="11">
        <f t="shared" si="2"/>
        <v>17897</v>
      </c>
      <c r="H26" s="15">
        <f t="shared" si="3"/>
        <v>3.4708968273794656</v>
      </c>
      <c r="I26" s="11">
        <v>16000</v>
      </c>
      <c r="J26" s="11"/>
      <c r="K26" s="11">
        <f t="shared" si="6"/>
        <v>3.9970022483137648</v>
      </c>
      <c r="L26" s="11">
        <v>6804</v>
      </c>
      <c r="M26" s="11">
        <f t="shared" si="4"/>
        <v>13608</v>
      </c>
      <c r="N26" s="11">
        <f t="shared" si="5"/>
        <v>-286</v>
      </c>
      <c r="O26" s="6"/>
      <c r="P26" s="6"/>
      <c r="Q26" s="6"/>
    </row>
    <row r="27" spans="1:17">
      <c r="A27" t="s">
        <v>28</v>
      </c>
      <c r="B27" s="2" t="s">
        <v>9</v>
      </c>
      <c r="C27" s="7" t="str">
        <f t="shared" si="0"/>
        <v>2021</v>
      </c>
      <c r="D27" s="7" t="str">
        <f t="shared" si="1"/>
        <v>Q1</v>
      </c>
      <c r="E27" s="10">
        <v>816</v>
      </c>
      <c r="F27" s="10">
        <v>5145</v>
      </c>
      <c r="G27" s="11">
        <f t="shared" si="2"/>
        <v>5961</v>
      </c>
      <c r="H27" s="15">
        <f t="shared" si="3"/>
        <v>6.305147058823529</v>
      </c>
      <c r="I27" s="10">
        <v>7000</v>
      </c>
      <c r="K27" s="11">
        <f t="shared" si="6"/>
        <v>8.5784313725490193</v>
      </c>
      <c r="L27" s="10">
        <v>3095</v>
      </c>
      <c r="M27" s="10">
        <f t="shared" si="4"/>
        <v>6190</v>
      </c>
      <c r="N27" s="10">
        <f t="shared" si="5"/>
        <v>1045</v>
      </c>
    </row>
    <row r="28" spans="1:17" s="6" customFormat="1">
      <c r="A28" s="6" t="s">
        <v>2</v>
      </c>
      <c r="B28" s="7" t="s">
        <v>9</v>
      </c>
      <c r="C28" s="7" t="str">
        <f t="shared" si="0"/>
        <v>2021</v>
      </c>
      <c r="D28" s="7" t="str">
        <f t="shared" si="1"/>
        <v>Q1</v>
      </c>
      <c r="E28" s="11">
        <v>1922</v>
      </c>
      <c r="F28" s="11">
        <v>8876</v>
      </c>
      <c r="G28" s="11">
        <f t="shared" si="2"/>
        <v>10798</v>
      </c>
      <c r="H28" s="15">
        <f t="shared" si="3"/>
        <v>4.6181061394380851</v>
      </c>
      <c r="I28" s="11">
        <v>27325</v>
      </c>
      <c r="J28" s="11"/>
      <c r="K28" s="11">
        <f t="shared" si="6"/>
        <v>14.216961498439126</v>
      </c>
      <c r="L28" s="11">
        <v>4762</v>
      </c>
      <c r="M28" s="11">
        <f t="shared" si="4"/>
        <v>9524</v>
      </c>
      <c r="N28" s="11">
        <f t="shared" si="5"/>
        <v>648</v>
      </c>
    </row>
    <row r="29" spans="1:17" s="6" customFormat="1">
      <c r="A29" t="s">
        <v>16</v>
      </c>
      <c r="B29" s="2" t="s">
        <v>9</v>
      </c>
      <c r="C29" s="7" t="str">
        <f t="shared" si="0"/>
        <v>2021</v>
      </c>
      <c r="D29" s="7" t="str">
        <f t="shared" si="1"/>
        <v>Q1</v>
      </c>
      <c r="E29" s="10">
        <v>3175</v>
      </c>
      <c r="F29" s="10">
        <v>3221</v>
      </c>
      <c r="G29" s="11">
        <f t="shared" si="2"/>
        <v>6396</v>
      </c>
      <c r="H29" s="15">
        <f t="shared" si="3"/>
        <v>1.0144881889763779</v>
      </c>
      <c r="I29" s="10">
        <v>17000</v>
      </c>
      <c r="J29" s="10"/>
      <c r="K29" s="11">
        <f t="shared" si="6"/>
        <v>5.3543307086614176</v>
      </c>
      <c r="L29" s="10">
        <v>2203</v>
      </c>
      <c r="M29" s="10">
        <f t="shared" si="4"/>
        <v>4406</v>
      </c>
      <c r="N29" s="10">
        <f t="shared" si="5"/>
        <v>1185</v>
      </c>
      <c r="O29"/>
      <c r="P29"/>
      <c r="Q29"/>
    </row>
    <row r="30" spans="1:17" s="6" customFormat="1">
      <c r="A30" s="6" t="s">
        <v>6</v>
      </c>
      <c r="B30" s="7" t="s">
        <v>10</v>
      </c>
      <c r="C30" s="7" t="str">
        <f t="shared" si="0"/>
        <v>2021</v>
      </c>
      <c r="D30" s="7" t="str">
        <f t="shared" si="1"/>
        <v>Q2</v>
      </c>
      <c r="E30" s="11">
        <v>15633</v>
      </c>
      <c r="F30" s="11">
        <v>7382</v>
      </c>
      <c r="G30" s="11">
        <f t="shared" si="2"/>
        <v>23015</v>
      </c>
      <c r="H30" s="15">
        <f t="shared" si="3"/>
        <v>0.47220623041003007</v>
      </c>
      <c r="I30" s="11">
        <v>40000</v>
      </c>
      <c r="J30" s="11"/>
      <c r="K30" s="11">
        <f t="shared" si="6"/>
        <v>2.5586899507452183</v>
      </c>
      <c r="L30" s="11">
        <v>5184</v>
      </c>
      <c r="M30" s="11">
        <f t="shared" si="4"/>
        <v>10368</v>
      </c>
      <c r="N30" s="11">
        <f t="shared" si="5"/>
        <v>2986</v>
      </c>
    </row>
    <row r="31" spans="1:17" s="6" customFormat="1">
      <c r="A31" t="s">
        <v>3</v>
      </c>
      <c r="B31" s="2" t="s">
        <v>10</v>
      </c>
      <c r="C31" s="7" t="str">
        <f t="shared" si="0"/>
        <v>2021</v>
      </c>
      <c r="D31" s="7" t="str">
        <f t="shared" si="1"/>
        <v>Q2</v>
      </c>
      <c r="E31" s="10">
        <v>7960</v>
      </c>
      <c r="F31" s="10">
        <v>9302</v>
      </c>
      <c r="G31" s="13">
        <f t="shared" si="2"/>
        <v>17262</v>
      </c>
      <c r="H31" s="16">
        <f t="shared" si="3"/>
        <v>1.1685929648241207</v>
      </c>
      <c r="I31" s="10">
        <v>34959</v>
      </c>
      <c r="J31" s="10"/>
      <c r="K31" s="11">
        <f t="shared" si="6"/>
        <v>4.3918341708542714</v>
      </c>
      <c r="L31" s="10">
        <v>4834</v>
      </c>
      <c r="M31" s="10">
        <f t="shared" si="4"/>
        <v>9668</v>
      </c>
      <c r="N31" s="10">
        <f t="shared" si="5"/>
        <v>366</v>
      </c>
      <c r="O31"/>
      <c r="P31"/>
      <c r="Q31"/>
    </row>
    <row r="32" spans="1:17" s="6" customFormat="1">
      <c r="A32" s="6" t="s">
        <v>5</v>
      </c>
      <c r="B32" s="7" t="s">
        <v>10</v>
      </c>
      <c r="C32" s="7" t="str">
        <f t="shared" si="0"/>
        <v>2021</v>
      </c>
      <c r="D32" s="7" t="str">
        <f t="shared" si="1"/>
        <v>Q2</v>
      </c>
      <c r="E32" s="11">
        <v>3697</v>
      </c>
      <c r="F32" s="11">
        <v>5546</v>
      </c>
      <c r="G32" s="11">
        <f t="shared" si="2"/>
        <v>9243</v>
      </c>
      <c r="H32" s="15">
        <f t="shared" si="3"/>
        <v>1.5001352447930754</v>
      </c>
      <c r="I32" s="11">
        <v>20380</v>
      </c>
      <c r="J32" s="11"/>
      <c r="K32" s="11">
        <f t="shared" si="6"/>
        <v>5.512577765756018</v>
      </c>
      <c r="L32" s="11">
        <v>5302</v>
      </c>
      <c r="M32" s="11">
        <f t="shared" si="4"/>
        <v>10604</v>
      </c>
      <c r="N32" s="11">
        <f t="shared" si="5"/>
        <v>5058</v>
      </c>
    </row>
    <row r="33" spans="1:17" s="6" customFormat="1">
      <c r="A33" t="s">
        <v>4</v>
      </c>
      <c r="B33" s="2" t="s">
        <v>10</v>
      </c>
      <c r="C33" s="7" t="str">
        <f t="shared" si="0"/>
        <v>2021</v>
      </c>
      <c r="D33" s="7" t="str">
        <f t="shared" si="1"/>
        <v>Q2</v>
      </c>
      <c r="E33" s="10">
        <v>3747</v>
      </c>
      <c r="F33" s="10">
        <v>8569</v>
      </c>
      <c r="G33" s="13">
        <f t="shared" si="2"/>
        <v>12316</v>
      </c>
      <c r="H33" s="16">
        <f t="shared" si="3"/>
        <v>2.2868961836135577</v>
      </c>
      <c r="I33" s="10">
        <v>73800</v>
      </c>
      <c r="J33" s="10"/>
      <c r="K33" s="11">
        <f t="shared" si="6"/>
        <v>19.695756605284227</v>
      </c>
      <c r="L33" s="10">
        <v>7653</v>
      </c>
      <c r="M33" s="10">
        <f t="shared" si="4"/>
        <v>15306</v>
      </c>
      <c r="N33" s="10">
        <f t="shared" si="5"/>
        <v>6737</v>
      </c>
      <c r="O33"/>
      <c r="P33"/>
      <c r="Q33"/>
    </row>
    <row r="34" spans="1:17" s="6" customFormat="1">
      <c r="A34" s="6" t="s">
        <v>0</v>
      </c>
      <c r="B34" s="7" t="s">
        <v>10</v>
      </c>
      <c r="C34" s="7" t="str">
        <f t="shared" ref="C34:C65" si="7">LEFT(B34,4)</f>
        <v>2021</v>
      </c>
      <c r="D34" s="7" t="str">
        <f t="shared" ref="D34:D65" si="8">RIGHT(B34,2)</f>
        <v>Q2</v>
      </c>
      <c r="E34" s="11">
        <v>7102</v>
      </c>
      <c r="F34" s="11">
        <v>16159</v>
      </c>
      <c r="G34" s="11">
        <f t="shared" ref="G34:G65" si="9">E34+F34</f>
        <v>23261</v>
      </c>
      <c r="H34" s="15">
        <f t="shared" ref="H34:H65" si="10">F34/E34</f>
        <v>2.2752745705435089</v>
      </c>
      <c r="I34" s="11">
        <v>51574</v>
      </c>
      <c r="J34" s="11"/>
      <c r="K34" s="11">
        <f t="shared" si="6"/>
        <v>7.2618980568853848</v>
      </c>
      <c r="L34" s="11">
        <v>11400</v>
      </c>
      <c r="M34" s="11">
        <f t="shared" ref="M34:M65" si="11">L34*2</f>
        <v>22800</v>
      </c>
      <c r="N34" s="11">
        <f t="shared" ref="N34:N65" si="12">M34-F34</f>
        <v>6641</v>
      </c>
    </row>
    <row r="35" spans="1:17" s="6" customFormat="1">
      <c r="A35" t="s">
        <v>8</v>
      </c>
      <c r="B35" s="2" t="s">
        <v>10</v>
      </c>
      <c r="C35" s="7" t="str">
        <f t="shared" si="7"/>
        <v>2021</v>
      </c>
      <c r="D35" s="7" t="str">
        <f t="shared" si="8"/>
        <v>Q2</v>
      </c>
      <c r="E35" s="10">
        <v>4361</v>
      </c>
      <c r="F35" s="10">
        <v>5442</v>
      </c>
      <c r="G35" s="11">
        <f t="shared" si="9"/>
        <v>9803</v>
      </c>
      <c r="H35" s="15">
        <f t="shared" si="10"/>
        <v>1.2478789268516395</v>
      </c>
      <c r="I35" s="10">
        <v>17800</v>
      </c>
      <c r="J35" s="10"/>
      <c r="K35" s="11">
        <f t="shared" si="6"/>
        <v>4.0816326530612246</v>
      </c>
      <c r="L35" s="10">
        <v>3057</v>
      </c>
      <c r="M35" s="10">
        <f t="shared" si="11"/>
        <v>6114</v>
      </c>
      <c r="N35" s="10">
        <f t="shared" si="12"/>
        <v>672</v>
      </c>
      <c r="O35"/>
      <c r="P35"/>
      <c r="Q35"/>
    </row>
    <row r="36" spans="1:17" s="6" customFormat="1">
      <c r="A36" s="6" t="s">
        <v>7</v>
      </c>
      <c r="B36" s="7" t="s">
        <v>10</v>
      </c>
      <c r="C36" s="7" t="str">
        <f t="shared" si="7"/>
        <v>2021</v>
      </c>
      <c r="D36" s="7" t="str">
        <f t="shared" si="8"/>
        <v>Q2</v>
      </c>
      <c r="E36" s="11">
        <v>5194</v>
      </c>
      <c r="F36" s="11">
        <v>15112</v>
      </c>
      <c r="G36" s="11">
        <f t="shared" si="9"/>
        <v>20306</v>
      </c>
      <c r="H36" s="15">
        <f t="shared" si="10"/>
        <v>2.9095109742010012</v>
      </c>
      <c r="I36" s="11">
        <v>18000</v>
      </c>
      <c r="J36" s="11"/>
      <c r="K36" s="11">
        <f t="shared" si="6"/>
        <v>3.4655371582595302</v>
      </c>
      <c r="L36" s="11">
        <v>7026</v>
      </c>
      <c r="M36" s="11">
        <f t="shared" si="11"/>
        <v>14052</v>
      </c>
      <c r="N36" s="11">
        <f t="shared" si="12"/>
        <v>-1060</v>
      </c>
    </row>
    <row r="37" spans="1:17" s="6" customFormat="1">
      <c r="A37" t="s">
        <v>28</v>
      </c>
      <c r="B37" s="2" t="s">
        <v>10</v>
      </c>
      <c r="C37" s="7" t="str">
        <f t="shared" si="7"/>
        <v>2021</v>
      </c>
      <c r="D37" s="7" t="str">
        <f t="shared" si="8"/>
        <v>Q2</v>
      </c>
      <c r="E37" s="10">
        <v>1458</v>
      </c>
      <c r="F37" s="10">
        <v>6580</v>
      </c>
      <c r="G37" s="11">
        <f t="shared" si="9"/>
        <v>8038</v>
      </c>
      <c r="H37" s="15">
        <f t="shared" si="10"/>
        <v>4.5130315500685869</v>
      </c>
      <c r="I37" s="10">
        <v>9000</v>
      </c>
      <c r="J37" s="10"/>
      <c r="K37" s="11">
        <f t="shared" si="6"/>
        <v>6.1728395061728394</v>
      </c>
      <c r="L37" s="10">
        <v>4392</v>
      </c>
      <c r="M37" s="10">
        <f t="shared" si="11"/>
        <v>8784</v>
      </c>
      <c r="N37" s="10">
        <f t="shared" si="12"/>
        <v>2204</v>
      </c>
      <c r="O37"/>
      <c r="P37"/>
      <c r="Q37"/>
    </row>
    <row r="38" spans="1:17" s="6" customFormat="1">
      <c r="A38" s="6" t="s">
        <v>2</v>
      </c>
      <c r="B38" s="7" t="s">
        <v>10</v>
      </c>
      <c r="C38" s="7" t="str">
        <f t="shared" si="7"/>
        <v>2021</v>
      </c>
      <c r="D38" s="7" t="str">
        <f t="shared" si="8"/>
        <v>Q2</v>
      </c>
      <c r="E38" s="11">
        <v>2425</v>
      </c>
      <c r="F38" s="11">
        <v>9169</v>
      </c>
      <c r="G38" s="11">
        <f t="shared" si="9"/>
        <v>11594</v>
      </c>
      <c r="H38" s="15">
        <f t="shared" si="10"/>
        <v>3.7810309278350513</v>
      </c>
      <c r="I38" s="11">
        <v>26267</v>
      </c>
      <c r="J38" s="11"/>
      <c r="K38" s="11">
        <f t="shared" si="6"/>
        <v>10.831752577319588</v>
      </c>
      <c r="L38" s="11">
        <v>4805</v>
      </c>
      <c r="M38" s="11">
        <f t="shared" si="11"/>
        <v>9610</v>
      </c>
      <c r="N38" s="11">
        <f t="shared" si="12"/>
        <v>441</v>
      </c>
    </row>
    <row r="39" spans="1:17" s="6" customFormat="1">
      <c r="A39" t="s">
        <v>16</v>
      </c>
      <c r="B39" s="2" t="s">
        <v>10</v>
      </c>
      <c r="C39" s="7" t="str">
        <f t="shared" si="7"/>
        <v>2021</v>
      </c>
      <c r="D39" s="7" t="str">
        <f t="shared" si="8"/>
        <v>Q2</v>
      </c>
      <c r="E39" s="10">
        <v>4450</v>
      </c>
      <c r="F39" s="10">
        <v>4679</v>
      </c>
      <c r="G39" s="11">
        <f t="shared" si="9"/>
        <v>9129</v>
      </c>
      <c r="H39" s="15">
        <f t="shared" si="10"/>
        <v>1.0514606741573034</v>
      </c>
      <c r="I39" s="10">
        <v>18700</v>
      </c>
      <c r="J39" s="10"/>
      <c r="K39" s="11">
        <f t="shared" si="6"/>
        <v>4.202247191011236</v>
      </c>
      <c r="L39" s="10">
        <v>2565</v>
      </c>
      <c r="M39" s="10">
        <f t="shared" si="11"/>
        <v>5130</v>
      </c>
      <c r="N39" s="10">
        <f t="shared" si="12"/>
        <v>451</v>
      </c>
      <c r="O39"/>
      <c r="P39"/>
      <c r="Q39"/>
    </row>
    <row r="40" spans="1:17" s="6" customFormat="1">
      <c r="A40" s="6" t="s">
        <v>6</v>
      </c>
      <c r="B40" s="7" t="s">
        <v>11</v>
      </c>
      <c r="C40" s="7" t="str">
        <f t="shared" si="7"/>
        <v>2021</v>
      </c>
      <c r="D40" s="7" t="str">
        <f t="shared" si="8"/>
        <v>Q3</v>
      </c>
      <c r="E40" s="11">
        <v>16653</v>
      </c>
      <c r="F40" s="11">
        <v>6801</v>
      </c>
      <c r="G40" s="11">
        <f t="shared" si="9"/>
        <v>23454</v>
      </c>
      <c r="H40" s="15">
        <f t="shared" si="10"/>
        <v>0.40839488380471989</v>
      </c>
      <c r="I40" s="11">
        <v>51000</v>
      </c>
      <c r="J40" s="11"/>
      <c r="K40" s="11">
        <f t="shared" si="6"/>
        <v>3.0625112592325707</v>
      </c>
      <c r="L40" s="11">
        <v>5424</v>
      </c>
      <c r="M40" s="11">
        <f t="shared" si="11"/>
        <v>10848</v>
      </c>
      <c r="N40" s="11">
        <f t="shared" si="12"/>
        <v>4047</v>
      </c>
    </row>
    <row r="41" spans="1:17" s="6" customFormat="1">
      <c r="A41" t="s">
        <v>3</v>
      </c>
      <c r="B41" s="2" t="s">
        <v>11</v>
      </c>
      <c r="C41" s="7" t="str">
        <f t="shared" si="7"/>
        <v>2021</v>
      </c>
      <c r="D41" s="7" t="str">
        <f t="shared" si="8"/>
        <v>Q3</v>
      </c>
      <c r="E41" s="10">
        <v>8616</v>
      </c>
      <c r="F41" s="10">
        <v>11317</v>
      </c>
      <c r="G41" s="13">
        <f t="shared" si="9"/>
        <v>19933</v>
      </c>
      <c r="H41" s="16">
        <f t="shared" si="10"/>
        <v>1.3134865366759516</v>
      </c>
      <c r="I41" s="10">
        <v>33396</v>
      </c>
      <c r="J41" s="10"/>
      <c r="K41" s="11">
        <f t="shared" si="6"/>
        <v>3.8760445682451254</v>
      </c>
      <c r="L41" s="10">
        <v>8437</v>
      </c>
      <c r="M41" s="10">
        <f t="shared" si="11"/>
        <v>16874</v>
      </c>
      <c r="N41" s="10">
        <f t="shared" si="12"/>
        <v>5557</v>
      </c>
      <c r="O41"/>
      <c r="P41"/>
      <c r="Q41"/>
    </row>
    <row r="42" spans="1:17">
      <c r="A42" s="6" t="s">
        <v>5</v>
      </c>
      <c r="B42" s="7" t="s">
        <v>11</v>
      </c>
      <c r="C42" s="7" t="str">
        <f t="shared" si="7"/>
        <v>2021</v>
      </c>
      <c r="D42" s="7" t="str">
        <f t="shared" si="8"/>
        <v>Q3</v>
      </c>
      <c r="E42" s="11">
        <v>2615</v>
      </c>
      <c r="F42" s="11">
        <v>6449</v>
      </c>
      <c r="G42" s="11">
        <f t="shared" si="9"/>
        <v>9064</v>
      </c>
      <c r="H42" s="15">
        <f t="shared" si="10"/>
        <v>2.4661567877629063</v>
      </c>
      <c r="I42" s="11">
        <v>21870</v>
      </c>
      <c r="J42" s="11"/>
      <c r="K42" s="11">
        <f t="shared" si="6"/>
        <v>8.3632887189292546</v>
      </c>
      <c r="L42" s="11">
        <v>6337</v>
      </c>
      <c r="M42" s="11">
        <f t="shared" si="11"/>
        <v>12674</v>
      </c>
      <c r="N42" s="11">
        <f t="shared" si="12"/>
        <v>6225</v>
      </c>
      <c r="O42" s="6"/>
      <c r="P42" s="6"/>
      <c r="Q42" s="6"/>
    </row>
    <row r="43" spans="1:17">
      <c r="A43" t="s">
        <v>4</v>
      </c>
      <c r="B43" s="2" t="s">
        <v>11</v>
      </c>
      <c r="C43" s="7" t="str">
        <f t="shared" si="7"/>
        <v>2021</v>
      </c>
      <c r="D43" s="7" t="str">
        <f t="shared" si="8"/>
        <v>Q3</v>
      </c>
      <c r="E43" s="10">
        <v>6511</v>
      </c>
      <c r="F43" s="10">
        <v>11932</v>
      </c>
      <c r="G43" s="13">
        <f t="shared" si="9"/>
        <v>18443</v>
      </c>
      <c r="H43" s="16">
        <f t="shared" si="10"/>
        <v>1.8325909998464138</v>
      </c>
      <c r="I43" s="10">
        <v>77555</v>
      </c>
      <c r="K43" s="11">
        <f t="shared" si="6"/>
        <v>11.91138074028567</v>
      </c>
      <c r="L43" s="10">
        <v>8460</v>
      </c>
      <c r="M43" s="10">
        <f t="shared" si="11"/>
        <v>16920</v>
      </c>
      <c r="N43" s="10">
        <f t="shared" si="12"/>
        <v>4988</v>
      </c>
    </row>
    <row r="44" spans="1:17">
      <c r="A44" s="6" t="s">
        <v>0</v>
      </c>
      <c r="B44" s="7" t="s">
        <v>11</v>
      </c>
      <c r="C44" s="7" t="str">
        <f t="shared" si="7"/>
        <v>2021</v>
      </c>
      <c r="D44" s="7" t="str">
        <f t="shared" si="8"/>
        <v>Q3</v>
      </c>
      <c r="E44" s="11">
        <v>7672</v>
      </c>
      <c r="F44" s="11">
        <v>18293</v>
      </c>
      <c r="G44" s="11">
        <f t="shared" si="9"/>
        <v>25965</v>
      </c>
      <c r="H44" s="15">
        <f t="shared" si="10"/>
        <v>2.3843847758081336</v>
      </c>
      <c r="I44" s="11">
        <v>56160</v>
      </c>
      <c r="J44" s="11"/>
      <c r="K44" s="11">
        <f t="shared" si="6"/>
        <v>7.3201251303441088</v>
      </c>
      <c r="L44" s="11">
        <v>11763</v>
      </c>
      <c r="M44" s="11">
        <f t="shared" si="11"/>
        <v>23526</v>
      </c>
      <c r="N44" s="11">
        <f t="shared" si="12"/>
        <v>5233</v>
      </c>
      <c r="O44" s="6"/>
      <c r="P44" s="6"/>
      <c r="Q44" s="6"/>
    </row>
    <row r="45" spans="1:17">
      <c r="A45" t="s">
        <v>8</v>
      </c>
      <c r="B45" s="2" t="s">
        <v>11</v>
      </c>
      <c r="C45" s="7" t="str">
        <f t="shared" si="7"/>
        <v>2021</v>
      </c>
      <c r="D45" s="7" t="str">
        <f t="shared" si="8"/>
        <v>Q3</v>
      </c>
      <c r="E45" s="10">
        <v>4092</v>
      </c>
      <c r="F45" s="10">
        <v>6995</v>
      </c>
      <c r="G45" s="11">
        <f t="shared" si="9"/>
        <v>11087</v>
      </c>
      <c r="H45" s="15">
        <f t="shared" si="10"/>
        <v>1.7094330400782014</v>
      </c>
      <c r="I45" s="10">
        <v>19000</v>
      </c>
      <c r="K45" s="11">
        <f t="shared" si="6"/>
        <v>4.6432062561094822</v>
      </c>
      <c r="L45" s="10">
        <v>3240</v>
      </c>
      <c r="M45" s="10">
        <f t="shared" si="11"/>
        <v>6480</v>
      </c>
      <c r="N45" s="10">
        <f t="shared" si="12"/>
        <v>-515</v>
      </c>
    </row>
    <row r="46" spans="1:17">
      <c r="A46" s="6" t="s">
        <v>7</v>
      </c>
      <c r="B46" s="7" t="s">
        <v>11</v>
      </c>
      <c r="C46" s="7" t="str">
        <f t="shared" si="7"/>
        <v>2021</v>
      </c>
      <c r="D46" s="7" t="str">
        <f t="shared" si="8"/>
        <v>Q3</v>
      </c>
      <c r="E46" s="11">
        <v>4647</v>
      </c>
      <c r="F46" s="11">
        <v>14800</v>
      </c>
      <c r="G46" s="11">
        <f t="shared" si="9"/>
        <v>19447</v>
      </c>
      <c r="H46" s="15">
        <f t="shared" si="10"/>
        <v>3.1848504411448246</v>
      </c>
      <c r="I46" s="11">
        <v>19000</v>
      </c>
      <c r="J46" s="11"/>
      <c r="K46" s="11">
        <f t="shared" si="6"/>
        <v>4.0886593501183564</v>
      </c>
      <c r="L46" s="11">
        <v>7220</v>
      </c>
      <c r="M46" s="11">
        <f t="shared" si="11"/>
        <v>14440</v>
      </c>
      <c r="N46" s="11">
        <f t="shared" si="12"/>
        <v>-360</v>
      </c>
      <c r="O46" s="6"/>
      <c r="P46" s="6"/>
      <c r="Q46" s="6"/>
    </row>
    <row r="47" spans="1:17">
      <c r="A47" t="s">
        <v>28</v>
      </c>
      <c r="B47" s="2" t="s">
        <v>11</v>
      </c>
      <c r="C47" s="7" t="str">
        <f t="shared" si="7"/>
        <v>2021</v>
      </c>
      <c r="D47" s="7" t="str">
        <f t="shared" si="8"/>
        <v>Q3</v>
      </c>
      <c r="E47" s="10">
        <v>1500</v>
      </c>
      <c r="F47" s="10">
        <v>6515</v>
      </c>
      <c r="G47" s="11">
        <f t="shared" si="9"/>
        <v>8015</v>
      </c>
      <c r="H47" s="15">
        <f t="shared" si="10"/>
        <v>4.3433333333333337</v>
      </c>
      <c r="I47" s="10">
        <v>7734</v>
      </c>
      <c r="K47" s="11">
        <f t="shared" si="6"/>
        <v>5.1559999999999997</v>
      </c>
      <c r="L47" s="10">
        <v>4549</v>
      </c>
      <c r="M47" s="10">
        <f t="shared" si="11"/>
        <v>9098</v>
      </c>
      <c r="N47" s="10">
        <f t="shared" si="12"/>
        <v>2583</v>
      </c>
    </row>
    <row r="48" spans="1:17">
      <c r="A48" s="6" t="s">
        <v>2</v>
      </c>
      <c r="B48" s="7" t="s">
        <v>11</v>
      </c>
      <c r="C48" s="7" t="str">
        <f t="shared" si="7"/>
        <v>2021</v>
      </c>
      <c r="D48" s="7" t="str">
        <f t="shared" si="8"/>
        <v>Q3</v>
      </c>
      <c r="E48" s="11">
        <v>2700</v>
      </c>
      <c r="F48" s="11">
        <v>9608</v>
      </c>
      <c r="G48" s="11">
        <f t="shared" si="9"/>
        <v>12308</v>
      </c>
      <c r="H48" s="15">
        <f t="shared" si="10"/>
        <v>3.5585185185185186</v>
      </c>
      <c r="I48" s="11">
        <v>27432</v>
      </c>
      <c r="J48" s="11"/>
      <c r="K48" s="11">
        <f t="shared" si="6"/>
        <v>10.16</v>
      </c>
      <c r="L48" s="11">
        <v>5124</v>
      </c>
      <c r="M48" s="11">
        <f t="shared" si="11"/>
        <v>10248</v>
      </c>
      <c r="N48" s="11">
        <f t="shared" si="12"/>
        <v>640</v>
      </c>
      <c r="O48" s="6"/>
      <c r="P48" s="6"/>
      <c r="Q48" s="6"/>
    </row>
    <row r="49" spans="1:17">
      <c r="A49" t="s">
        <v>16</v>
      </c>
      <c r="B49" s="2" t="s">
        <v>11</v>
      </c>
      <c r="C49" s="7" t="str">
        <f t="shared" si="7"/>
        <v>2021</v>
      </c>
      <c r="D49" s="7" t="str">
        <f t="shared" si="8"/>
        <v>Q3</v>
      </c>
      <c r="E49" s="10">
        <v>4011</v>
      </c>
      <c r="F49" s="10">
        <v>4729</v>
      </c>
      <c r="G49" s="11">
        <f t="shared" si="9"/>
        <v>8740</v>
      </c>
      <c r="H49" s="15">
        <f t="shared" si="10"/>
        <v>1.1790077287459486</v>
      </c>
      <c r="I49" s="10">
        <v>19100</v>
      </c>
      <c r="K49" s="11">
        <f t="shared" si="6"/>
        <v>4.7619047619047619</v>
      </c>
      <c r="L49" s="10">
        <v>2808</v>
      </c>
      <c r="M49" s="10">
        <f t="shared" si="11"/>
        <v>5616</v>
      </c>
      <c r="N49" s="10">
        <f t="shared" si="12"/>
        <v>887</v>
      </c>
    </row>
    <row r="50" spans="1:17">
      <c r="A50" s="6" t="s">
        <v>6</v>
      </c>
      <c r="B50" s="7" t="s">
        <v>12</v>
      </c>
      <c r="C50" s="7" t="str">
        <f t="shared" si="7"/>
        <v>2021</v>
      </c>
      <c r="D50" s="7" t="str">
        <f t="shared" si="8"/>
        <v>Q4</v>
      </c>
      <c r="E50" s="11">
        <v>18340</v>
      </c>
      <c r="F50" s="11">
        <v>10557</v>
      </c>
      <c r="G50" s="11">
        <f t="shared" si="9"/>
        <v>28897</v>
      </c>
      <c r="H50" s="15">
        <f t="shared" si="10"/>
        <v>0.57562704471101422</v>
      </c>
      <c r="I50" s="11">
        <v>64600</v>
      </c>
      <c r="J50" s="11"/>
      <c r="K50" s="11">
        <f t="shared" si="6"/>
        <v>3.5223555070883314</v>
      </c>
      <c r="L50" s="11">
        <v>7819</v>
      </c>
      <c r="M50" s="11">
        <f t="shared" si="11"/>
        <v>15638</v>
      </c>
      <c r="N50" s="11">
        <f t="shared" si="12"/>
        <v>5081</v>
      </c>
      <c r="O50" s="6"/>
      <c r="P50" s="6"/>
      <c r="Q50" s="6"/>
    </row>
    <row r="51" spans="1:17">
      <c r="A51" t="s">
        <v>3</v>
      </c>
      <c r="B51" s="2" t="s">
        <v>12</v>
      </c>
      <c r="C51" s="7" t="str">
        <f t="shared" si="7"/>
        <v>2021</v>
      </c>
      <c r="D51" s="7" t="str">
        <f t="shared" si="8"/>
        <v>Q4</v>
      </c>
      <c r="E51" s="10">
        <v>9930</v>
      </c>
      <c r="F51" s="10">
        <v>15474</v>
      </c>
      <c r="G51" s="13">
        <f t="shared" si="9"/>
        <v>25404</v>
      </c>
      <c r="H51" s="16">
        <f t="shared" si="10"/>
        <v>1.5583081570996979</v>
      </c>
      <c r="I51" s="10">
        <v>37988</v>
      </c>
      <c r="K51" s="11">
        <f t="shared" si="6"/>
        <v>3.8255790533736151</v>
      </c>
      <c r="L51" s="10">
        <v>9823</v>
      </c>
      <c r="M51" s="10">
        <f t="shared" si="11"/>
        <v>19646</v>
      </c>
      <c r="N51" s="10">
        <f t="shared" si="12"/>
        <v>4172</v>
      </c>
    </row>
    <row r="52" spans="1:17">
      <c r="A52" s="6" t="s">
        <v>5</v>
      </c>
      <c r="B52" s="7" t="s">
        <v>12</v>
      </c>
      <c r="C52" s="7" t="str">
        <f t="shared" si="7"/>
        <v>2021</v>
      </c>
      <c r="D52" s="7" t="str">
        <f t="shared" si="8"/>
        <v>Q4</v>
      </c>
      <c r="E52" s="11">
        <v>3136</v>
      </c>
      <c r="F52" s="11">
        <v>7701</v>
      </c>
      <c r="G52" s="11">
        <f t="shared" si="9"/>
        <v>10837</v>
      </c>
      <c r="H52" s="15">
        <f t="shared" si="10"/>
        <v>2.4556760204081631</v>
      </c>
      <c r="I52" s="11">
        <v>22000</v>
      </c>
      <c r="J52" s="11"/>
      <c r="K52" s="11">
        <f t="shared" si="6"/>
        <v>7.0153061224489797</v>
      </c>
      <c r="L52" s="11">
        <v>6541</v>
      </c>
      <c r="M52" s="11">
        <f t="shared" si="11"/>
        <v>13082</v>
      </c>
      <c r="N52" s="11">
        <f t="shared" si="12"/>
        <v>5381</v>
      </c>
      <c r="O52" s="6"/>
      <c r="P52" s="6"/>
      <c r="Q52" s="6"/>
    </row>
    <row r="53" spans="1:17">
      <c r="A53" t="s">
        <v>4</v>
      </c>
      <c r="B53" s="2" t="s">
        <v>12</v>
      </c>
      <c r="C53" s="7" t="str">
        <f t="shared" si="7"/>
        <v>2021</v>
      </c>
      <c r="D53" s="7" t="str">
        <f t="shared" si="8"/>
        <v>Q4</v>
      </c>
      <c r="E53" s="10">
        <v>4575</v>
      </c>
      <c r="F53" s="10">
        <v>15852</v>
      </c>
      <c r="G53" s="13">
        <f t="shared" si="9"/>
        <v>20427</v>
      </c>
      <c r="H53" s="16">
        <f t="shared" si="10"/>
        <v>3.4649180327868851</v>
      </c>
      <c r="I53" s="10">
        <v>85121</v>
      </c>
      <c r="K53" s="11">
        <f t="shared" si="6"/>
        <v>18.605683060109289</v>
      </c>
      <c r="L53" s="10">
        <v>9228</v>
      </c>
      <c r="M53" s="10">
        <f t="shared" si="11"/>
        <v>18456</v>
      </c>
      <c r="N53" s="10">
        <f t="shared" si="12"/>
        <v>2604</v>
      </c>
      <c r="P53" s="1"/>
      <c r="Q53" s="1"/>
    </row>
    <row r="54" spans="1:17">
      <c r="A54" s="6" t="s">
        <v>0</v>
      </c>
      <c r="B54" s="7" t="s">
        <v>12</v>
      </c>
      <c r="C54" s="7" t="str">
        <f t="shared" si="7"/>
        <v>2021</v>
      </c>
      <c r="D54" s="7" t="str">
        <f t="shared" si="8"/>
        <v>Q4</v>
      </c>
      <c r="E54" s="11">
        <v>6473</v>
      </c>
      <c r="F54" s="11">
        <v>23698</v>
      </c>
      <c r="G54" s="11">
        <f t="shared" si="9"/>
        <v>30171</v>
      </c>
      <c r="H54" s="15">
        <f t="shared" si="10"/>
        <v>3.6610536072918274</v>
      </c>
      <c r="I54" s="11">
        <v>63676</v>
      </c>
      <c r="J54" s="11"/>
      <c r="K54" s="11">
        <f t="shared" si="6"/>
        <v>9.8371697821720989</v>
      </c>
      <c r="L54" s="11">
        <v>14220</v>
      </c>
      <c r="M54" s="11">
        <f t="shared" si="11"/>
        <v>28440</v>
      </c>
      <c r="N54" s="11">
        <f t="shared" si="12"/>
        <v>4742</v>
      </c>
      <c r="O54" s="6"/>
      <c r="P54" s="6"/>
      <c r="Q54" s="6"/>
    </row>
    <row r="55" spans="1:17" s="6" customFormat="1">
      <c r="A55" t="s">
        <v>8</v>
      </c>
      <c r="B55" s="2" t="s">
        <v>12</v>
      </c>
      <c r="C55" s="7" t="str">
        <f t="shared" si="7"/>
        <v>2021</v>
      </c>
      <c r="D55" s="7" t="str">
        <f t="shared" si="8"/>
        <v>Q4</v>
      </c>
      <c r="E55" s="10">
        <v>3676</v>
      </c>
      <c r="F55" s="10">
        <v>7151</v>
      </c>
      <c r="G55" s="11">
        <f t="shared" si="9"/>
        <v>10827</v>
      </c>
      <c r="H55" s="15">
        <f t="shared" si="10"/>
        <v>1.9453210010881392</v>
      </c>
      <c r="I55" s="10">
        <v>22000</v>
      </c>
      <c r="J55" s="10"/>
      <c r="K55" s="11">
        <f t="shared" si="6"/>
        <v>5.9847660500544073</v>
      </c>
      <c r="L55" s="10">
        <v>3411</v>
      </c>
      <c r="M55" s="10">
        <f t="shared" si="11"/>
        <v>6822</v>
      </c>
      <c r="N55" s="10">
        <f t="shared" si="12"/>
        <v>-329</v>
      </c>
      <c r="O55"/>
      <c r="P55"/>
      <c r="Q55"/>
    </row>
    <row r="56" spans="1:17" s="6" customFormat="1">
      <c r="A56" s="6" t="s">
        <v>7</v>
      </c>
      <c r="B56" s="7" t="s">
        <v>12</v>
      </c>
      <c r="C56" s="7" t="str">
        <f t="shared" si="7"/>
        <v>2021</v>
      </c>
      <c r="D56" s="7" t="str">
        <f t="shared" si="8"/>
        <v>Q4</v>
      </c>
      <c r="E56" s="11">
        <v>3976</v>
      </c>
      <c r="F56" s="11">
        <v>17282</v>
      </c>
      <c r="G56" s="11">
        <f t="shared" si="9"/>
        <v>21258</v>
      </c>
      <c r="H56" s="15">
        <f t="shared" si="10"/>
        <v>4.3465794768611667</v>
      </c>
      <c r="I56" s="11">
        <v>21000</v>
      </c>
      <c r="J56" s="11"/>
      <c r="K56" s="11">
        <f t="shared" si="6"/>
        <v>5.28169014084507</v>
      </c>
      <c r="L56" s="11">
        <v>8612</v>
      </c>
      <c r="M56" s="11">
        <f t="shared" si="11"/>
        <v>17224</v>
      </c>
      <c r="N56" s="11">
        <f t="shared" si="12"/>
        <v>-58</v>
      </c>
    </row>
    <row r="57" spans="1:17" s="6" customFormat="1">
      <c r="A57" t="s">
        <v>28</v>
      </c>
      <c r="B57" s="2" t="s">
        <v>12</v>
      </c>
      <c r="C57" s="7" t="str">
        <f t="shared" si="7"/>
        <v>2021</v>
      </c>
      <c r="D57" s="7" t="str">
        <f t="shared" si="8"/>
        <v>Q4</v>
      </c>
      <c r="E57" s="10">
        <v>1133</v>
      </c>
      <c r="F57" s="10">
        <v>7603</v>
      </c>
      <c r="G57" s="11">
        <f t="shared" si="9"/>
        <v>8736</v>
      </c>
      <c r="H57" s="15">
        <f t="shared" si="10"/>
        <v>6.7105030891438657</v>
      </c>
      <c r="I57" s="10">
        <v>9000</v>
      </c>
      <c r="J57" s="10"/>
      <c r="K57" s="11">
        <f t="shared" si="6"/>
        <v>7.9435127978817297</v>
      </c>
      <c r="L57" s="10">
        <v>4724</v>
      </c>
      <c r="M57" s="10">
        <f t="shared" si="11"/>
        <v>9448</v>
      </c>
      <c r="N57" s="10">
        <f t="shared" si="12"/>
        <v>1845</v>
      </c>
      <c r="O57"/>
      <c r="P57"/>
      <c r="Q57"/>
    </row>
    <row r="58" spans="1:17" s="6" customFormat="1">
      <c r="A58" s="6" t="s">
        <v>2</v>
      </c>
      <c r="B58" s="7" t="s">
        <v>12</v>
      </c>
      <c r="C58" s="7" t="str">
        <f t="shared" si="7"/>
        <v>2021</v>
      </c>
      <c r="D58" s="7" t="str">
        <f t="shared" si="8"/>
        <v>Q4</v>
      </c>
      <c r="E58" s="11">
        <v>2276</v>
      </c>
      <c r="F58" s="11">
        <v>13690</v>
      </c>
      <c r="G58" s="11">
        <f t="shared" si="9"/>
        <v>15966</v>
      </c>
      <c r="H58" s="15">
        <f t="shared" si="10"/>
        <v>6.0149384885764503</v>
      </c>
      <c r="I58" s="11">
        <v>26729</v>
      </c>
      <c r="J58" s="11"/>
      <c r="K58" s="11">
        <f t="shared" si="6"/>
        <v>11.743848857644991</v>
      </c>
      <c r="L58" s="11">
        <v>7325</v>
      </c>
      <c r="M58" s="11">
        <f t="shared" si="11"/>
        <v>14650</v>
      </c>
      <c r="N58" s="11">
        <f t="shared" si="12"/>
        <v>960</v>
      </c>
    </row>
    <row r="59" spans="1:17" s="6" customFormat="1">
      <c r="A59" t="s">
        <v>16</v>
      </c>
      <c r="B59" s="2" t="s">
        <v>12</v>
      </c>
      <c r="C59" s="7" t="str">
        <f t="shared" si="7"/>
        <v>2021</v>
      </c>
      <c r="D59" s="7" t="str">
        <f t="shared" si="8"/>
        <v>Q4</v>
      </c>
      <c r="E59" s="10">
        <v>4571</v>
      </c>
      <c r="F59" s="10">
        <v>6254</v>
      </c>
      <c r="G59" s="11">
        <f t="shared" si="9"/>
        <v>10825</v>
      </c>
      <c r="H59" s="15">
        <f t="shared" si="10"/>
        <v>1.3681907678844891</v>
      </c>
      <c r="I59" s="10">
        <v>20000</v>
      </c>
      <c r="J59" s="10"/>
      <c r="K59" s="11">
        <f t="shared" si="6"/>
        <v>4.3754101947057533</v>
      </c>
      <c r="L59" s="10">
        <v>2983</v>
      </c>
      <c r="M59" s="10">
        <f t="shared" si="11"/>
        <v>5966</v>
      </c>
      <c r="N59" s="10">
        <f t="shared" si="12"/>
        <v>-288</v>
      </c>
      <c r="O59"/>
      <c r="P59"/>
      <c r="Q59"/>
    </row>
    <row r="60" spans="1:17" s="6" customFormat="1">
      <c r="A60" s="6" t="s">
        <v>6</v>
      </c>
      <c r="B60" s="7" t="s">
        <v>30</v>
      </c>
      <c r="C60" s="7" t="str">
        <f t="shared" si="7"/>
        <v>2022</v>
      </c>
      <c r="D60" s="7" t="str">
        <f t="shared" si="8"/>
        <v>Q1</v>
      </c>
      <c r="E60" s="11">
        <v>21093</v>
      </c>
      <c r="F60" s="11">
        <v>10221</v>
      </c>
      <c r="G60" s="11">
        <f t="shared" si="9"/>
        <v>31314</v>
      </c>
      <c r="H60" s="15">
        <f t="shared" si="10"/>
        <v>0.48456834020765183</v>
      </c>
      <c r="I60" s="11">
        <v>72476</v>
      </c>
      <c r="J60" s="11"/>
      <c r="K60" s="11">
        <f t="shared" si="6"/>
        <v>3.436021428910065</v>
      </c>
      <c r="L60" s="11">
        <v>8061</v>
      </c>
      <c r="M60" s="11">
        <f t="shared" si="11"/>
        <v>16122</v>
      </c>
      <c r="N60" s="11">
        <f t="shared" si="12"/>
        <v>5901</v>
      </c>
    </row>
    <row r="61" spans="1:17" s="6" customFormat="1">
      <c r="A61" t="s">
        <v>3</v>
      </c>
      <c r="B61" s="2" t="s">
        <v>30</v>
      </c>
      <c r="C61" s="7" t="str">
        <f t="shared" si="7"/>
        <v>2022</v>
      </c>
      <c r="D61" s="7" t="str">
        <f t="shared" si="8"/>
        <v>Q1</v>
      </c>
      <c r="E61" s="10">
        <v>8876</v>
      </c>
      <c r="F61" s="10">
        <v>17122</v>
      </c>
      <c r="G61" s="13">
        <f t="shared" si="9"/>
        <v>25998</v>
      </c>
      <c r="H61" s="16">
        <f t="shared" si="10"/>
        <v>1.9290220820189274</v>
      </c>
      <c r="I61" s="10">
        <v>38879</v>
      </c>
      <c r="J61" s="10"/>
      <c r="K61" s="11">
        <f t="shared" si="6"/>
        <v>4.380238846327174</v>
      </c>
      <c r="L61" s="10">
        <v>10141</v>
      </c>
      <c r="M61" s="10">
        <f t="shared" si="11"/>
        <v>20282</v>
      </c>
      <c r="N61" s="10">
        <f t="shared" si="12"/>
        <v>3160</v>
      </c>
      <c r="O61"/>
      <c r="P61"/>
      <c r="Q61"/>
    </row>
    <row r="62" spans="1:17" s="6" customFormat="1">
      <c r="A62" s="6" t="s">
        <v>5</v>
      </c>
      <c r="B62" s="7" t="s">
        <v>30</v>
      </c>
      <c r="C62" s="7" t="str">
        <f t="shared" si="7"/>
        <v>2022</v>
      </c>
      <c r="D62" s="7" t="str">
        <f t="shared" si="8"/>
        <v>Q1</v>
      </c>
      <c r="E62" s="11">
        <v>2792</v>
      </c>
      <c r="F62" s="11">
        <v>8140</v>
      </c>
      <c r="G62" s="11">
        <f t="shared" si="9"/>
        <v>10932</v>
      </c>
      <c r="H62" s="15">
        <f t="shared" si="10"/>
        <v>2.9154727793696273</v>
      </c>
      <c r="I62" s="11">
        <v>23333</v>
      </c>
      <c r="J62" s="11"/>
      <c r="K62" s="11">
        <f t="shared" si="6"/>
        <v>8.3570916905444133</v>
      </c>
      <c r="L62" s="11">
        <v>7150</v>
      </c>
      <c r="M62" s="11">
        <f t="shared" si="11"/>
        <v>14300</v>
      </c>
      <c r="N62" s="11">
        <f t="shared" si="12"/>
        <v>6160</v>
      </c>
    </row>
    <row r="63" spans="1:17" s="6" customFormat="1">
      <c r="A63" t="s">
        <v>4</v>
      </c>
      <c r="B63" s="2" t="s">
        <v>29</v>
      </c>
      <c r="C63" s="7" t="str">
        <f t="shared" si="7"/>
        <v>2022</v>
      </c>
      <c r="D63" s="7" t="str">
        <f t="shared" si="8"/>
        <v>Q1</v>
      </c>
      <c r="E63" s="10">
        <v>1489</v>
      </c>
      <c r="F63" s="10">
        <v>17014</v>
      </c>
      <c r="G63" s="13">
        <f t="shared" si="9"/>
        <v>18503</v>
      </c>
      <c r="H63" s="16">
        <f t="shared" si="10"/>
        <v>11.426460711887172</v>
      </c>
      <c r="I63" s="10">
        <v>86992</v>
      </c>
      <c r="J63" s="10"/>
      <c r="K63" s="11">
        <f t="shared" si="6"/>
        <v>58.423102753525853</v>
      </c>
      <c r="L63" s="10">
        <v>9517</v>
      </c>
      <c r="M63" s="10">
        <f t="shared" si="11"/>
        <v>19034</v>
      </c>
      <c r="N63" s="10">
        <f t="shared" si="12"/>
        <v>2020</v>
      </c>
      <c r="O63"/>
      <c r="P63" s="1"/>
      <c r="Q63" s="1"/>
    </row>
    <row r="64" spans="1:17" s="6" customFormat="1">
      <c r="A64" s="6" t="s">
        <v>0</v>
      </c>
      <c r="B64" s="7" t="s">
        <v>30</v>
      </c>
      <c r="C64" s="7" t="str">
        <f t="shared" si="7"/>
        <v>2022</v>
      </c>
      <c r="D64" s="7" t="str">
        <f t="shared" si="8"/>
        <v>Q1</v>
      </c>
      <c r="E64" s="11">
        <v>5985</v>
      </c>
      <c r="F64" s="11">
        <v>21202</v>
      </c>
      <c r="G64" s="11">
        <f t="shared" si="9"/>
        <v>27187</v>
      </c>
      <c r="H64" s="15">
        <f t="shared" si="10"/>
        <v>3.5425229741019213</v>
      </c>
      <c r="I64" s="11">
        <v>64162</v>
      </c>
      <c r="J64" s="11"/>
      <c r="K64" s="11">
        <f t="shared" si="6"/>
        <v>10.72046783625731</v>
      </c>
      <c r="L64" s="11">
        <v>15068</v>
      </c>
      <c r="M64" s="11">
        <f t="shared" si="11"/>
        <v>30136</v>
      </c>
      <c r="N64" s="11">
        <f t="shared" si="12"/>
        <v>8934</v>
      </c>
    </row>
    <row r="65" spans="1:17" s="6" customFormat="1">
      <c r="A65" t="s">
        <v>8</v>
      </c>
      <c r="B65" s="2" t="s">
        <v>30</v>
      </c>
      <c r="C65" s="7" t="str">
        <f t="shared" si="7"/>
        <v>2022</v>
      </c>
      <c r="D65" s="7" t="str">
        <f t="shared" si="8"/>
        <v>Q1</v>
      </c>
      <c r="E65" s="10">
        <v>3874</v>
      </c>
      <c r="F65" s="10">
        <v>7581</v>
      </c>
      <c r="G65" s="11">
        <f t="shared" si="9"/>
        <v>11455</v>
      </c>
      <c r="H65" s="15">
        <f t="shared" si="10"/>
        <v>1.9568921011874032</v>
      </c>
      <c r="I65" s="10">
        <v>21993</v>
      </c>
      <c r="J65" s="10"/>
      <c r="K65" s="11">
        <f t="shared" si="6"/>
        <v>5.6770779556014457</v>
      </c>
      <c r="L65" s="10">
        <v>3611</v>
      </c>
      <c r="M65" s="10">
        <f t="shared" si="11"/>
        <v>7222</v>
      </c>
      <c r="N65" s="10">
        <f t="shared" si="12"/>
        <v>-359</v>
      </c>
      <c r="O65"/>
      <c r="P65"/>
      <c r="Q65"/>
    </row>
    <row r="66" spans="1:17" s="6" customFormat="1">
      <c r="A66" s="6" t="s">
        <v>7</v>
      </c>
      <c r="B66" s="7" t="s">
        <v>30</v>
      </c>
      <c r="C66" s="7" t="str">
        <f t="shared" ref="C66:C97" si="13">LEFT(B66,4)</f>
        <v>2022</v>
      </c>
      <c r="D66" s="7" t="str">
        <f t="shared" ref="D66:D97" si="14">RIGHT(B66,2)</f>
        <v>Q1</v>
      </c>
      <c r="E66" s="11">
        <v>4894</v>
      </c>
      <c r="F66" s="11">
        <v>18482</v>
      </c>
      <c r="G66" s="11">
        <f t="shared" ref="G66:G97" si="15">E66+F66</f>
        <v>23376</v>
      </c>
      <c r="H66" s="15">
        <f t="shared" ref="H66:H97" si="16">F66/E66</f>
        <v>3.776460972619534</v>
      </c>
      <c r="I66" s="11">
        <v>26431</v>
      </c>
      <c r="J66" s="11"/>
      <c r="K66" s="11">
        <f t="shared" si="6"/>
        <v>5.4006947282386593</v>
      </c>
      <c r="L66" s="11">
        <v>8801</v>
      </c>
      <c r="M66" s="11">
        <f t="shared" ref="M66:M97" si="17">L66*2</f>
        <v>17602</v>
      </c>
      <c r="N66" s="11">
        <f t="shared" ref="N66:N97" si="18">M66-F66</f>
        <v>-880</v>
      </c>
    </row>
    <row r="67" spans="1:17" s="6" customFormat="1">
      <c r="A67" t="s">
        <v>28</v>
      </c>
      <c r="B67" s="2" t="s">
        <v>30</v>
      </c>
      <c r="C67" s="7" t="str">
        <f t="shared" si="13"/>
        <v>2022</v>
      </c>
      <c r="D67" s="7" t="str">
        <f t="shared" si="14"/>
        <v>Q1</v>
      </c>
      <c r="E67" s="10">
        <v>558</v>
      </c>
      <c r="F67" s="10">
        <v>7553</v>
      </c>
      <c r="G67" s="11">
        <f t="shared" si="15"/>
        <v>8111</v>
      </c>
      <c r="H67" s="15">
        <f t="shared" si="16"/>
        <v>13.535842293906811</v>
      </c>
      <c r="I67" s="10">
        <v>8884</v>
      </c>
      <c r="J67" s="10"/>
      <c r="K67" s="11">
        <f t="shared" ref="K67:K130" si="19">I67/E67</f>
        <v>15.921146953405017</v>
      </c>
      <c r="L67" s="10">
        <v>4842</v>
      </c>
      <c r="M67" s="10">
        <f t="shared" si="17"/>
        <v>9684</v>
      </c>
      <c r="N67" s="10">
        <f t="shared" si="18"/>
        <v>2131</v>
      </c>
      <c r="O67"/>
      <c r="P67"/>
      <c r="Q67"/>
    </row>
    <row r="68" spans="1:17" s="6" customFormat="1">
      <c r="A68" s="6" t="s">
        <v>2</v>
      </c>
      <c r="B68" s="7" t="s">
        <v>29</v>
      </c>
      <c r="C68" s="7" t="str">
        <f t="shared" si="13"/>
        <v>2022</v>
      </c>
      <c r="D68" s="7" t="str">
        <f t="shared" si="14"/>
        <v>Q1</v>
      </c>
      <c r="E68" s="11">
        <v>2340</v>
      </c>
      <c r="F68" s="11">
        <v>14523</v>
      </c>
      <c r="G68" s="11">
        <f t="shared" si="15"/>
        <v>16863</v>
      </c>
      <c r="H68" s="15">
        <f t="shared" si="16"/>
        <v>6.2064102564102566</v>
      </c>
      <c r="I68" s="11">
        <v>26533</v>
      </c>
      <c r="J68" s="11"/>
      <c r="K68" s="11">
        <f t="shared" si="19"/>
        <v>11.338888888888889</v>
      </c>
      <c r="L68" s="11">
        <v>7608</v>
      </c>
      <c r="M68" s="11">
        <f t="shared" si="17"/>
        <v>15216</v>
      </c>
      <c r="N68" s="11">
        <f t="shared" si="18"/>
        <v>693</v>
      </c>
    </row>
    <row r="69" spans="1:17" s="6" customFormat="1">
      <c r="A69" t="s">
        <v>16</v>
      </c>
      <c r="B69" s="2" t="s">
        <v>30</v>
      </c>
      <c r="C69" s="7" t="str">
        <f t="shared" si="13"/>
        <v>2022</v>
      </c>
      <c r="D69" s="7" t="str">
        <f t="shared" si="14"/>
        <v>Q1</v>
      </c>
      <c r="E69" s="10">
        <v>4595</v>
      </c>
      <c r="F69" s="10">
        <v>6197</v>
      </c>
      <c r="G69" s="11">
        <f t="shared" si="15"/>
        <v>10792</v>
      </c>
      <c r="H69" s="15">
        <f t="shared" si="16"/>
        <v>1.3486398258977148</v>
      </c>
      <c r="I69" s="10">
        <v>20661</v>
      </c>
      <c r="J69" s="10"/>
      <c r="K69" s="11">
        <f t="shared" si="19"/>
        <v>4.4964091403699671</v>
      </c>
      <c r="L69" s="10">
        <v>3136</v>
      </c>
      <c r="M69" s="10">
        <f t="shared" si="17"/>
        <v>6272</v>
      </c>
      <c r="N69" s="10">
        <f t="shared" si="18"/>
        <v>75</v>
      </c>
      <c r="O69"/>
      <c r="P69"/>
      <c r="Q69"/>
    </row>
    <row r="70" spans="1:17">
      <c r="A70" s="6" t="s">
        <v>6</v>
      </c>
      <c r="B70" s="7" t="s">
        <v>33</v>
      </c>
      <c r="C70" s="7" t="str">
        <f t="shared" si="13"/>
        <v>2022</v>
      </c>
      <c r="D70" s="7" t="str">
        <f t="shared" si="14"/>
        <v>Q2</v>
      </c>
      <c r="E70" s="11">
        <v>21601</v>
      </c>
      <c r="F70" s="11">
        <v>9168</v>
      </c>
      <c r="G70" s="11">
        <f t="shared" si="15"/>
        <v>30769</v>
      </c>
      <c r="H70" s="15">
        <f t="shared" si="16"/>
        <v>0.42442479514837278</v>
      </c>
      <c r="I70" s="11">
        <v>78693</v>
      </c>
      <c r="J70" s="11"/>
      <c r="K70" s="11">
        <f t="shared" si="19"/>
        <v>3.643025785843248</v>
      </c>
      <c r="L70" s="11">
        <v>8134</v>
      </c>
      <c r="M70" s="11">
        <f t="shared" si="17"/>
        <v>16268</v>
      </c>
      <c r="N70" s="11">
        <f t="shared" si="18"/>
        <v>7100</v>
      </c>
      <c r="O70" s="6"/>
      <c r="P70" s="6"/>
      <c r="Q70" s="6"/>
    </row>
    <row r="71" spans="1:17">
      <c r="A71" t="s">
        <v>3</v>
      </c>
      <c r="B71" s="2" t="s">
        <v>33</v>
      </c>
      <c r="C71" s="7" t="str">
        <f t="shared" si="13"/>
        <v>2022</v>
      </c>
      <c r="D71" s="7" t="str">
        <f t="shared" si="14"/>
        <v>Q2</v>
      </c>
      <c r="E71" s="10">
        <v>5472</v>
      </c>
      <c r="F71" s="10">
        <v>11663</v>
      </c>
      <c r="G71" s="13">
        <f t="shared" si="15"/>
        <v>17135</v>
      </c>
      <c r="H71" s="16">
        <f t="shared" si="16"/>
        <v>2.1313961988304095</v>
      </c>
      <c r="I71" s="10">
        <v>50592</v>
      </c>
      <c r="K71" s="11">
        <f t="shared" si="19"/>
        <v>9.2456140350877192</v>
      </c>
      <c r="L71" s="10">
        <v>14405</v>
      </c>
      <c r="M71" s="10">
        <f t="shared" si="17"/>
        <v>28810</v>
      </c>
      <c r="N71" s="10">
        <f t="shared" si="18"/>
        <v>17147</v>
      </c>
    </row>
    <row r="72" spans="1:17">
      <c r="A72" s="6" t="s">
        <v>5</v>
      </c>
      <c r="B72" s="7" t="s">
        <v>33</v>
      </c>
      <c r="C72" s="7" t="str">
        <f t="shared" si="13"/>
        <v>2022</v>
      </c>
      <c r="D72" s="7" t="str">
        <f t="shared" si="14"/>
        <v>Q2</v>
      </c>
      <c r="E72" s="11">
        <v>1507</v>
      </c>
      <c r="F72" s="11">
        <v>6401</v>
      </c>
      <c r="G72" s="11">
        <f t="shared" si="15"/>
        <v>7908</v>
      </c>
      <c r="H72" s="15">
        <f t="shared" si="16"/>
        <v>4.2475116124751162</v>
      </c>
      <c r="I72" s="11">
        <v>24890</v>
      </c>
      <c r="J72" s="11"/>
      <c r="K72" s="11">
        <f t="shared" si="19"/>
        <v>16.516257465162575</v>
      </c>
      <c r="L72" s="11">
        <v>7141</v>
      </c>
      <c r="M72" s="11">
        <f t="shared" si="17"/>
        <v>14282</v>
      </c>
      <c r="N72" s="11">
        <f t="shared" si="18"/>
        <v>7881</v>
      </c>
      <c r="O72" s="6"/>
      <c r="P72" s="6"/>
      <c r="Q72" s="6"/>
    </row>
    <row r="73" spans="1:17">
      <c r="A73" t="s">
        <v>4</v>
      </c>
      <c r="B73" s="2" t="s">
        <v>46</v>
      </c>
      <c r="C73" s="7" t="str">
        <f t="shared" si="13"/>
        <v>2022</v>
      </c>
      <c r="D73" s="7" t="str">
        <f t="shared" si="14"/>
        <v>Q2</v>
      </c>
      <c r="E73" s="10">
        <v>2633</v>
      </c>
      <c r="F73" s="10">
        <v>14233</v>
      </c>
      <c r="G73" s="13">
        <f t="shared" si="15"/>
        <v>16866</v>
      </c>
      <c r="H73" s="16">
        <f t="shared" si="16"/>
        <v>5.4056209646790734</v>
      </c>
      <c r="I73" s="10">
        <v>80038</v>
      </c>
      <c r="K73" s="11">
        <f t="shared" si="19"/>
        <v>30.398025066464108</v>
      </c>
      <c r="L73" s="10">
        <v>10190</v>
      </c>
      <c r="M73" s="10">
        <f t="shared" si="17"/>
        <v>20380</v>
      </c>
      <c r="N73" s="10">
        <f t="shared" si="18"/>
        <v>6147</v>
      </c>
      <c r="P73" s="1"/>
      <c r="Q73" s="1"/>
    </row>
    <row r="74" spans="1:17">
      <c r="A74" s="6" t="s">
        <v>0</v>
      </c>
      <c r="B74" s="7" t="s">
        <v>33</v>
      </c>
      <c r="C74" s="7" t="str">
        <f t="shared" si="13"/>
        <v>2022</v>
      </c>
      <c r="D74" s="7" t="str">
        <f t="shared" si="14"/>
        <v>Q2</v>
      </c>
      <c r="E74" s="11">
        <v>4965</v>
      </c>
      <c r="F74" s="11">
        <v>14723</v>
      </c>
      <c r="G74" s="11">
        <f t="shared" si="15"/>
        <v>19688</v>
      </c>
      <c r="H74" s="15">
        <f t="shared" si="16"/>
        <v>2.9653575025176235</v>
      </c>
      <c r="I74" s="11">
        <v>63814</v>
      </c>
      <c r="J74" s="11"/>
      <c r="K74" s="11">
        <f t="shared" si="19"/>
        <v>12.852769385699899</v>
      </c>
      <c r="L74" s="11">
        <v>13910</v>
      </c>
      <c r="M74" s="11">
        <f t="shared" si="17"/>
        <v>27820</v>
      </c>
      <c r="N74" s="11">
        <f t="shared" si="18"/>
        <v>13097</v>
      </c>
      <c r="O74" s="6"/>
      <c r="P74" s="6"/>
      <c r="Q74" s="6"/>
    </row>
    <row r="75" spans="1:17">
      <c r="A75" t="s">
        <v>8</v>
      </c>
      <c r="B75" s="2" t="s">
        <v>33</v>
      </c>
      <c r="C75" s="7" t="str">
        <f t="shared" si="13"/>
        <v>2022</v>
      </c>
      <c r="D75" s="7" t="str">
        <f t="shared" si="14"/>
        <v>Q2</v>
      </c>
      <c r="E75" s="10">
        <v>3685</v>
      </c>
      <c r="F75" s="10">
        <v>6049</v>
      </c>
      <c r="G75" s="11">
        <f t="shared" si="15"/>
        <v>9734</v>
      </c>
      <c r="H75" s="15">
        <f t="shared" si="16"/>
        <v>1.6415196743554952</v>
      </c>
      <c r="I75" s="10">
        <v>21760</v>
      </c>
      <c r="K75" s="11">
        <f t="shared" si="19"/>
        <v>5.9050203527815466</v>
      </c>
      <c r="L75" s="10">
        <v>3696</v>
      </c>
      <c r="M75" s="10">
        <f t="shared" si="17"/>
        <v>7392</v>
      </c>
      <c r="N75" s="10">
        <f t="shared" si="18"/>
        <v>1343</v>
      </c>
    </row>
    <row r="76" spans="1:17">
      <c r="A76" s="6" t="s">
        <v>7</v>
      </c>
      <c r="B76" s="7" t="s">
        <v>33</v>
      </c>
      <c r="C76" s="7" t="str">
        <f t="shared" si="13"/>
        <v>2022</v>
      </c>
      <c r="D76" s="7" t="str">
        <f t="shared" si="14"/>
        <v>Q2</v>
      </c>
      <c r="E76" s="11">
        <v>2110</v>
      </c>
      <c r="F76" s="11">
        <v>13443</v>
      </c>
      <c r="G76" s="11">
        <f t="shared" si="15"/>
        <v>15553</v>
      </c>
      <c r="H76" s="15">
        <f t="shared" si="16"/>
        <v>6.3710900473933645</v>
      </c>
      <c r="I76" s="11">
        <v>24938</v>
      </c>
      <c r="J76" s="11"/>
      <c r="K76" s="11">
        <f t="shared" si="19"/>
        <v>11.818957345971564</v>
      </c>
      <c r="L76" s="11">
        <v>8957</v>
      </c>
      <c r="M76" s="11">
        <f t="shared" si="17"/>
        <v>17914</v>
      </c>
      <c r="N76" s="11">
        <f t="shared" si="18"/>
        <v>4471</v>
      </c>
      <c r="O76" s="6"/>
      <c r="P76" s="6"/>
      <c r="Q76" s="6"/>
    </row>
    <row r="77" spans="1:17">
      <c r="A77" t="s">
        <v>28</v>
      </c>
      <c r="B77" s="2" t="s">
        <v>33</v>
      </c>
      <c r="C77" s="7" t="str">
        <f t="shared" si="13"/>
        <v>2022</v>
      </c>
      <c r="D77" s="7" t="str">
        <f t="shared" si="14"/>
        <v>Q2</v>
      </c>
      <c r="E77" s="10">
        <v>625</v>
      </c>
      <c r="F77" s="10">
        <v>4511</v>
      </c>
      <c r="G77" s="11">
        <f t="shared" si="15"/>
        <v>5136</v>
      </c>
      <c r="H77" s="15">
        <f t="shared" si="16"/>
        <v>7.2176</v>
      </c>
      <c r="I77" s="10">
        <v>9304</v>
      </c>
      <c r="K77" s="11">
        <f t="shared" si="19"/>
        <v>14.8864</v>
      </c>
      <c r="L77" s="10">
        <v>4809</v>
      </c>
      <c r="M77" s="10">
        <f t="shared" si="17"/>
        <v>9618</v>
      </c>
      <c r="N77" s="10">
        <f t="shared" si="18"/>
        <v>5107</v>
      </c>
    </row>
    <row r="78" spans="1:17">
      <c r="A78" s="6" t="s">
        <v>2</v>
      </c>
      <c r="B78" s="7" t="s">
        <v>42</v>
      </c>
      <c r="C78" s="7" t="str">
        <f t="shared" si="13"/>
        <v>2022</v>
      </c>
      <c r="D78" s="7" t="str">
        <f t="shared" si="14"/>
        <v>Q2</v>
      </c>
      <c r="E78" s="11">
        <v>2193</v>
      </c>
      <c r="F78" s="11">
        <v>11226</v>
      </c>
      <c r="G78" s="11">
        <f t="shared" si="15"/>
        <v>13419</v>
      </c>
      <c r="H78" s="15">
        <f t="shared" si="16"/>
        <v>5.1190150478796168</v>
      </c>
      <c r="I78" s="11">
        <v>26012</v>
      </c>
      <c r="J78" s="11"/>
      <c r="K78" s="11">
        <f t="shared" si="19"/>
        <v>11.861377108983127</v>
      </c>
      <c r="L78" s="11">
        <v>7830</v>
      </c>
      <c r="M78" s="11">
        <f t="shared" si="17"/>
        <v>15660</v>
      </c>
      <c r="N78" s="11">
        <f t="shared" si="18"/>
        <v>4434</v>
      </c>
      <c r="O78" s="6"/>
      <c r="P78" s="6"/>
      <c r="Q78" s="6"/>
    </row>
    <row r="79" spans="1:17">
      <c r="A79" t="s">
        <v>16</v>
      </c>
      <c r="B79" s="2" t="s">
        <v>33</v>
      </c>
      <c r="C79" s="7" t="str">
        <f t="shared" si="13"/>
        <v>2022</v>
      </c>
      <c r="D79" s="7" t="str">
        <f t="shared" si="14"/>
        <v>Q2</v>
      </c>
      <c r="E79" s="10">
        <v>4013</v>
      </c>
      <c r="F79" s="10">
        <v>4648</v>
      </c>
      <c r="G79" s="10">
        <f t="shared" si="15"/>
        <v>8661</v>
      </c>
      <c r="H79" s="14">
        <f t="shared" si="16"/>
        <v>1.1582357338649389</v>
      </c>
      <c r="I79" s="10">
        <v>21031</v>
      </c>
      <c r="K79" s="11">
        <f t="shared" si="19"/>
        <v>5.2407176675803635</v>
      </c>
      <c r="L79" s="10">
        <v>3211</v>
      </c>
      <c r="M79" s="10">
        <f t="shared" si="17"/>
        <v>6422</v>
      </c>
      <c r="N79" s="10">
        <f t="shared" si="18"/>
        <v>1774</v>
      </c>
    </row>
    <row r="80" spans="1:17">
      <c r="A80" s="6" t="s">
        <v>6</v>
      </c>
      <c r="B80" s="7" t="s">
        <v>34</v>
      </c>
      <c r="C80" s="7" t="str">
        <f t="shared" si="13"/>
        <v>2022</v>
      </c>
      <c r="D80" s="7" t="str">
        <f t="shared" si="14"/>
        <v>Q3</v>
      </c>
      <c r="E80" s="11">
        <v>18408</v>
      </c>
      <c r="F80" s="11">
        <v>8401</v>
      </c>
      <c r="G80" s="11">
        <f t="shared" si="15"/>
        <v>26809</v>
      </c>
      <c r="H80" s="15">
        <f t="shared" si="16"/>
        <v>0.45637766188613649</v>
      </c>
      <c r="I80" s="11">
        <v>85000</v>
      </c>
      <c r="J80" s="11"/>
      <c r="K80" s="11">
        <f t="shared" si="19"/>
        <v>4.6175575836592788</v>
      </c>
      <c r="L80" s="11">
        <v>8398</v>
      </c>
      <c r="M80" s="11">
        <f t="shared" si="17"/>
        <v>16796</v>
      </c>
      <c r="N80" s="11">
        <f t="shared" si="18"/>
        <v>8395</v>
      </c>
      <c r="O80" s="6"/>
      <c r="P80" s="6"/>
      <c r="Q80" s="6"/>
    </row>
    <row r="81" spans="1:17">
      <c r="A81" t="s">
        <v>3</v>
      </c>
      <c r="B81" s="2" t="s">
        <v>34</v>
      </c>
      <c r="C81" s="7" t="str">
        <f t="shared" si="13"/>
        <v>2022</v>
      </c>
      <c r="D81" s="7" t="str">
        <f t="shared" si="14"/>
        <v>Q3</v>
      </c>
      <c r="E81" s="10">
        <v>5265</v>
      </c>
      <c r="F81" s="10">
        <v>12950</v>
      </c>
      <c r="G81" s="13">
        <f t="shared" si="15"/>
        <v>18215</v>
      </c>
      <c r="H81" s="16">
        <f t="shared" si="16"/>
        <v>2.4596391263057931</v>
      </c>
      <c r="I81" s="10">
        <v>56000</v>
      </c>
      <c r="K81" s="11">
        <f t="shared" si="19"/>
        <v>10.63627730294397</v>
      </c>
      <c r="L81" s="10">
        <v>14595</v>
      </c>
      <c r="M81" s="10">
        <f t="shared" si="17"/>
        <v>29190</v>
      </c>
      <c r="N81" s="10">
        <f t="shared" si="18"/>
        <v>16240</v>
      </c>
    </row>
    <row r="82" spans="1:17" s="6" customFormat="1">
      <c r="A82" s="6" t="s">
        <v>5</v>
      </c>
      <c r="B82" s="7" t="s">
        <v>34</v>
      </c>
      <c r="C82" s="7" t="str">
        <f t="shared" si="13"/>
        <v>2022</v>
      </c>
      <c r="D82" s="7" t="str">
        <f t="shared" si="14"/>
        <v>Q3</v>
      </c>
      <c r="E82" s="11">
        <v>1495</v>
      </c>
      <c r="F82" s="11">
        <v>6613</v>
      </c>
      <c r="G82" s="11">
        <f t="shared" si="15"/>
        <v>8108</v>
      </c>
      <c r="H82" s="15">
        <f t="shared" si="16"/>
        <v>4.4234113712374583</v>
      </c>
      <c r="I82" s="11">
        <v>26251</v>
      </c>
      <c r="J82" s="11"/>
      <c r="K82" s="11">
        <f t="shared" si="19"/>
        <v>17.559197324414715</v>
      </c>
      <c r="L82" s="11">
        <v>6591</v>
      </c>
      <c r="M82" s="11">
        <f t="shared" si="17"/>
        <v>13182</v>
      </c>
      <c r="N82" s="11">
        <f t="shared" si="18"/>
        <v>6569</v>
      </c>
    </row>
    <row r="83" spans="1:17" s="6" customFormat="1">
      <c r="A83" t="s">
        <v>4</v>
      </c>
      <c r="B83" s="2" t="s">
        <v>47</v>
      </c>
      <c r="C83" s="7" t="str">
        <f t="shared" si="13"/>
        <v>2022</v>
      </c>
      <c r="D83" s="7" t="str">
        <f t="shared" si="14"/>
        <v>Q3</v>
      </c>
      <c r="E83" s="10">
        <v>2637</v>
      </c>
      <c r="F83" s="10">
        <v>15216</v>
      </c>
      <c r="G83" s="13">
        <f t="shared" si="15"/>
        <v>17853</v>
      </c>
      <c r="H83" s="16">
        <f t="shared" si="16"/>
        <v>5.770193401592719</v>
      </c>
      <c r="I83" s="10">
        <v>80038</v>
      </c>
      <c r="J83" s="10"/>
      <c r="K83" s="11">
        <f t="shared" si="19"/>
        <v>30.351915054986726</v>
      </c>
      <c r="L83" s="10">
        <v>10765</v>
      </c>
      <c r="M83" s="10">
        <f t="shared" si="17"/>
        <v>21530</v>
      </c>
      <c r="N83" s="10">
        <f t="shared" si="18"/>
        <v>6314</v>
      </c>
      <c r="O83"/>
      <c r="P83" s="1"/>
      <c r="Q83" s="1"/>
    </row>
    <row r="84" spans="1:17" s="6" customFormat="1">
      <c r="A84" s="6" t="s">
        <v>0</v>
      </c>
      <c r="B84" s="7" t="s">
        <v>34</v>
      </c>
      <c r="C84" s="7" t="str">
        <f t="shared" si="13"/>
        <v>2022</v>
      </c>
      <c r="D84" s="7" t="str">
        <f t="shared" si="14"/>
        <v>Q3</v>
      </c>
      <c r="E84" s="11">
        <v>4164</v>
      </c>
      <c r="F84" s="11">
        <v>15592</v>
      </c>
      <c r="G84" s="11">
        <f t="shared" si="15"/>
        <v>19756</v>
      </c>
      <c r="H84" s="15">
        <f t="shared" si="16"/>
        <v>3.7444764649375601</v>
      </c>
      <c r="I84" s="11">
        <v>66717</v>
      </c>
      <c r="J84" s="11"/>
      <c r="K84" s="11">
        <f t="shared" si="19"/>
        <v>16.022334293948127</v>
      </c>
      <c r="L84" s="11">
        <v>22161</v>
      </c>
      <c r="M84" s="11">
        <f t="shared" si="17"/>
        <v>44322</v>
      </c>
      <c r="N84" s="11">
        <f t="shared" si="18"/>
        <v>28730</v>
      </c>
    </row>
    <row r="85" spans="1:17" s="6" customFormat="1">
      <c r="A85" t="s">
        <v>8</v>
      </c>
      <c r="B85" s="2" t="s">
        <v>34</v>
      </c>
      <c r="C85" s="7" t="str">
        <f t="shared" si="13"/>
        <v>2022</v>
      </c>
      <c r="D85" s="7" t="str">
        <f t="shared" si="14"/>
        <v>Q3</v>
      </c>
      <c r="E85" s="10">
        <v>3284</v>
      </c>
      <c r="F85" s="10">
        <v>7101</v>
      </c>
      <c r="G85" s="11">
        <f t="shared" si="15"/>
        <v>10385</v>
      </c>
      <c r="H85" s="15">
        <f t="shared" si="16"/>
        <v>2.1623020706455542</v>
      </c>
      <c r="I85" s="10">
        <v>22207</v>
      </c>
      <c r="J85" s="10"/>
      <c r="K85" s="11">
        <f t="shared" si="19"/>
        <v>6.7621802679658956</v>
      </c>
      <c r="L85" s="10">
        <v>3818</v>
      </c>
      <c r="M85" s="10">
        <f t="shared" si="17"/>
        <v>7636</v>
      </c>
      <c r="N85" s="10">
        <f t="shared" si="18"/>
        <v>535</v>
      </c>
      <c r="O85"/>
      <c r="P85"/>
      <c r="Q85"/>
    </row>
    <row r="86" spans="1:17" s="6" customFormat="1">
      <c r="A86" s="6" t="s">
        <v>7</v>
      </c>
      <c r="B86" s="7" t="s">
        <v>34</v>
      </c>
      <c r="C86" s="7" t="str">
        <f t="shared" si="13"/>
        <v>2022</v>
      </c>
      <c r="D86" s="7" t="str">
        <f t="shared" si="14"/>
        <v>Q3</v>
      </c>
      <c r="E86" s="11">
        <v>1864</v>
      </c>
      <c r="F86" s="11">
        <v>16366</v>
      </c>
      <c r="G86" s="11">
        <f t="shared" si="15"/>
        <v>18230</v>
      </c>
      <c r="H86" s="15">
        <f t="shared" si="16"/>
        <v>8.7800429184549351</v>
      </c>
      <c r="I86" s="11">
        <v>27384</v>
      </c>
      <c r="J86" s="11"/>
      <c r="K86" s="11">
        <f t="shared" si="19"/>
        <v>14.69098712446352</v>
      </c>
      <c r="L86" s="11">
        <v>9068</v>
      </c>
      <c r="M86" s="11">
        <f t="shared" si="17"/>
        <v>18136</v>
      </c>
      <c r="N86" s="11">
        <f t="shared" si="18"/>
        <v>1770</v>
      </c>
    </row>
    <row r="87" spans="1:17" s="6" customFormat="1">
      <c r="A87" t="s">
        <v>28</v>
      </c>
      <c r="B87" s="2" t="s">
        <v>34</v>
      </c>
      <c r="C87" s="7" t="str">
        <f t="shared" si="13"/>
        <v>2022</v>
      </c>
      <c r="D87" s="7" t="str">
        <f t="shared" si="14"/>
        <v>Q3</v>
      </c>
      <c r="E87" s="10">
        <v>559</v>
      </c>
      <c r="F87" s="10">
        <v>4878</v>
      </c>
      <c r="G87" s="11">
        <f t="shared" si="15"/>
        <v>5437</v>
      </c>
      <c r="H87" s="15">
        <f t="shared" si="16"/>
        <v>8.726296958855098</v>
      </c>
      <c r="I87" s="10">
        <v>9743</v>
      </c>
      <c r="J87" s="10"/>
      <c r="K87" s="11">
        <f t="shared" si="19"/>
        <v>17.429338103756709</v>
      </c>
      <c r="L87" s="10">
        <v>4827</v>
      </c>
      <c r="M87" s="10">
        <f t="shared" si="17"/>
        <v>9654</v>
      </c>
      <c r="N87" s="10">
        <f t="shared" si="18"/>
        <v>4776</v>
      </c>
      <c r="O87"/>
      <c r="P87"/>
      <c r="Q87"/>
    </row>
    <row r="88" spans="1:17" s="6" customFormat="1">
      <c r="A88" s="6" t="s">
        <v>2</v>
      </c>
      <c r="B88" s="7" t="s">
        <v>43</v>
      </c>
      <c r="C88" s="7" t="str">
        <f t="shared" si="13"/>
        <v>2022</v>
      </c>
      <c r="D88" s="7" t="str">
        <f t="shared" si="14"/>
        <v>Q3</v>
      </c>
      <c r="E88" s="11">
        <v>1782</v>
      </c>
      <c r="F88" s="11">
        <v>10927</v>
      </c>
      <c r="G88" s="11">
        <f t="shared" si="15"/>
        <v>12709</v>
      </c>
      <c r="H88" s="15">
        <f t="shared" si="16"/>
        <v>6.1318742985409651</v>
      </c>
      <c r="I88" s="11">
        <v>29000</v>
      </c>
      <c r="J88" s="11"/>
      <c r="K88" s="11">
        <f t="shared" si="19"/>
        <v>16.273849607182939</v>
      </c>
      <c r="L88" s="11">
        <v>7995</v>
      </c>
      <c r="M88" s="11">
        <f t="shared" si="17"/>
        <v>15990</v>
      </c>
      <c r="N88" s="11">
        <f t="shared" si="18"/>
        <v>5063</v>
      </c>
    </row>
    <row r="89" spans="1:17" s="6" customFormat="1">
      <c r="A89" t="s">
        <v>16</v>
      </c>
      <c r="B89" s="2" t="s">
        <v>34</v>
      </c>
      <c r="C89" s="7" t="str">
        <f t="shared" si="13"/>
        <v>2022</v>
      </c>
      <c r="D89" s="7" t="str">
        <f t="shared" si="14"/>
        <v>Q3</v>
      </c>
      <c r="E89" s="10">
        <v>3215</v>
      </c>
      <c r="F89" s="10">
        <v>4820</v>
      </c>
      <c r="G89" s="10">
        <f t="shared" si="15"/>
        <v>8035</v>
      </c>
      <c r="H89" s="14">
        <f t="shared" si="16"/>
        <v>1.4992223950233281</v>
      </c>
      <c r="I89" s="10">
        <v>21987</v>
      </c>
      <c r="J89" s="10"/>
      <c r="K89" s="11">
        <f t="shared" si="19"/>
        <v>6.8388802488335925</v>
      </c>
      <c r="L89" s="10">
        <v>3257</v>
      </c>
      <c r="M89" s="10">
        <f t="shared" si="17"/>
        <v>6514</v>
      </c>
      <c r="N89" s="10">
        <f t="shared" si="18"/>
        <v>1694</v>
      </c>
      <c r="O89"/>
      <c r="P89"/>
      <c r="Q89"/>
    </row>
    <row r="90" spans="1:17" s="6" customFormat="1">
      <c r="A90" s="6" t="s">
        <v>6</v>
      </c>
      <c r="B90" s="7" t="s">
        <v>35</v>
      </c>
      <c r="C90" s="7" t="str">
        <f t="shared" si="13"/>
        <v>2022</v>
      </c>
      <c r="D90" s="7" t="str">
        <f t="shared" si="14"/>
        <v>Q4</v>
      </c>
      <c r="E90" s="11">
        <v>17947</v>
      </c>
      <c r="F90" s="11">
        <v>6170</v>
      </c>
      <c r="G90" s="11">
        <f t="shared" si="15"/>
        <v>24117</v>
      </c>
      <c r="H90" s="15">
        <f t="shared" si="16"/>
        <v>0.34379004847606842</v>
      </c>
      <c r="I90" s="11">
        <v>87343</v>
      </c>
      <c r="J90" s="11"/>
      <c r="K90" s="11">
        <f t="shared" si="19"/>
        <v>4.8667186716442856</v>
      </c>
      <c r="L90" s="11">
        <v>8475</v>
      </c>
      <c r="M90" s="11">
        <f t="shared" si="17"/>
        <v>16950</v>
      </c>
      <c r="N90" s="11">
        <f t="shared" si="18"/>
        <v>10780</v>
      </c>
    </row>
    <row r="91" spans="1:17" s="6" customFormat="1">
      <c r="A91" t="s">
        <v>3</v>
      </c>
      <c r="B91" s="2" t="s">
        <v>35</v>
      </c>
      <c r="C91" s="7" t="str">
        <f t="shared" si="13"/>
        <v>2022</v>
      </c>
      <c r="D91" s="7" t="str">
        <f t="shared" si="14"/>
        <v>Q4</v>
      </c>
      <c r="E91" s="10">
        <v>3592</v>
      </c>
      <c r="F91" s="10">
        <v>9000</v>
      </c>
      <c r="G91" s="13">
        <f t="shared" si="15"/>
        <v>12592</v>
      </c>
      <c r="H91" s="16">
        <f t="shared" si="16"/>
        <v>2.5055679287305122</v>
      </c>
      <c r="I91" s="10">
        <v>62000</v>
      </c>
      <c r="J91" s="10"/>
      <c r="K91" s="11">
        <f t="shared" si="19"/>
        <v>17.260579064587972</v>
      </c>
      <c r="L91" s="10">
        <v>14650</v>
      </c>
      <c r="M91" s="10">
        <f t="shared" si="17"/>
        <v>29300</v>
      </c>
      <c r="N91" s="10">
        <f t="shared" si="18"/>
        <v>20300</v>
      </c>
      <c r="O91"/>
      <c r="P91"/>
      <c r="Q91"/>
    </row>
    <row r="92" spans="1:17" s="6" customFormat="1">
      <c r="A92" s="6" t="s">
        <v>5</v>
      </c>
      <c r="B92" s="7" t="s">
        <v>35</v>
      </c>
      <c r="C92" s="7" t="str">
        <f t="shared" si="13"/>
        <v>2022</v>
      </c>
      <c r="D92" s="7" t="str">
        <f t="shared" si="14"/>
        <v>Q4</v>
      </c>
      <c r="E92" s="11">
        <v>1630</v>
      </c>
      <c r="F92" s="11">
        <v>5279</v>
      </c>
      <c r="G92" s="11">
        <f t="shared" si="15"/>
        <v>6909</v>
      </c>
      <c r="H92" s="15">
        <f t="shared" si="16"/>
        <v>3.2386503067484664</v>
      </c>
      <c r="I92" s="11">
        <v>26514</v>
      </c>
      <c r="J92" s="11"/>
      <c r="K92" s="11">
        <f t="shared" si="19"/>
        <v>16.266257668711656</v>
      </c>
      <c r="L92" s="11">
        <v>6495</v>
      </c>
      <c r="M92" s="11">
        <f t="shared" si="17"/>
        <v>12990</v>
      </c>
      <c r="N92" s="11">
        <f t="shared" si="18"/>
        <v>7711</v>
      </c>
    </row>
    <row r="93" spans="1:17" s="6" customFormat="1">
      <c r="A93" t="s">
        <v>4</v>
      </c>
      <c r="B93" s="2" t="s">
        <v>48</v>
      </c>
      <c r="C93" s="7" t="str">
        <f t="shared" si="13"/>
        <v>2022</v>
      </c>
      <c r="D93" s="7" t="str">
        <f t="shared" si="14"/>
        <v>Q4</v>
      </c>
      <c r="E93" s="10">
        <v>2278</v>
      </c>
      <c r="F93" s="10">
        <v>9354</v>
      </c>
      <c r="G93" s="13">
        <f t="shared" si="15"/>
        <v>11632</v>
      </c>
      <c r="H93" s="16">
        <f t="shared" si="16"/>
        <v>4.1062335381913959</v>
      </c>
      <c r="I93" s="10">
        <v>84523</v>
      </c>
      <c r="J93" s="10"/>
      <c r="K93" s="11">
        <f t="shared" si="19"/>
        <v>37.104038630377524</v>
      </c>
      <c r="L93" s="10">
        <v>10894</v>
      </c>
      <c r="M93" s="10">
        <f t="shared" si="17"/>
        <v>21788</v>
      </c>
      <c r="N93" s="10">
        <f t="shared" si="18"/>
        <v>12434</v>
      </c>
      <c r="O93"/>
      <c r="P93" s="1"/>
      <c r="Q93" s="1"/>
    </row>
    <row r="94" spans="1:17" s="6" customFormat="1">
      <c r="A94" s="6" t="s">
        <v>0</v>
      </c>
      <c r="B94" s="7" t="s">
        <v>35</v>
      </c>
      <c r="C94" s="7" t="str">
        <f t="shared" si="13"/>
        <v>2022</v>
      </c>
      <c r="D94" s="7" t="str">
        <f t="shared" si="14"/>
        <v>Q4</v>
      </c>
      <c r="E94" s="11">
        <v>4015</v>
      </c>
      <c r="F94" s="11">
        <v>11057</v>
      </c>
      <c r="G94" s="11">
        <f t="shared" si="15"/>
        <v>15072</v>
      </c>
      <c r="H94" s="15">
        <f t="shared" si="16"/>
        <v>2.753922789539228</v>
      </c>
      <c r="I94" s="11">
        <v>71772</v>
      </c>
      <c r="J94" s="11"/>
      <c r="K94" s="11">
        <f t="shared" si="19"/>
        <v>17.875965130759653</v>
      </c>
      <c r="L94" s="11">
        <v>21859</v>
      </c>
      <c r="M94" s="11">
        <f t="shared" si="17"/>
        <v>43718</v>
      </c>
      <c r="N94" s="11">
        <f t="shared" si="18"/>
        <v>32661</v>
      </c>
    </row>
    <row r="95" spans="1:17" s="6" customFormat="1">
      <c r="A95" t="s">
        <v>8</v>
      </c>
      <c r="B95" s="2" t="s">
        <v>35</v>
      </c>
      <c r="C95" s="7" t="str">
        <f t="shared" si="13"/>
        <v>2022</v>
      </c>
      <c r="D95" s="7" t="str">
        <f t="shared" si="14"/>
        <v>Q4</v>
      </c>
      <c r="E95" s="10">
        <v>2383</v>
      </c>
      <c r="F95" s="10">
        <v>3759</v>
      </c>
      <c r="G95" s="11">
        <f t="shared" si="15"/>
        <v>6142</v>
      </c>
      <c r="H95" s="15">
        <f t="shared" si="16"/>
        <v>1.5774234158623583</v>
      </c>
      <c r="I95" s="10">
        <v>23812</v>
      </c>
      <c r="J95" s="10"/>
      <c r="K95" s="11">
        <f t="shared" si="19"/>
        <v>9.9924464960134287</v>
      </c>
      <c r="L95" s="10">
        <v>4485</v>
      </c>
      <c r="M95" s="10">
        <f t="shared" si="17"/>
        <v>8970</v>
      </c>
      <c r="N95" s="10">
        <f t="shared" si="18"/>
        <v>5211</v>
      </c>
      <c r="O95"/>
      <c r="P95"/>
      <c r="Q95"/>
    </row>
    <row r="96" spans="1:17" s="6" customFormat="1">
      <c r="A96" s="6" t="s">
        <v>7</v>
      </c>
      <c r="B96" s="7" t="s">
        <v>35</v>
      </c>
      <c r="C96" s="7" t="str">
        <f t="shared" si="13"/>
        <v>2022</v>
      </c>
      <c r="D96" s="7" t="str">
        <f t="shared" si="14"/>
        <v>Q4</v>
      </c>
      <c r="E96" s="11">
        <v>1906</v>
      </c>
      <c r="F96" s="11">
        <v>13598</v>
      </c>
      <c r="G96" s="11">
        <f t="shared" si="15"/>
        <v>15504</v>
      </c>
      <c r="H96" s="15">
        <f t="shared" si="16"/>
        <v>7.1343126967471147</v>
      </c>
      <c r="I96" s="11">
        <v>30495</v>
      </c>
      <c r="J96" s="11"/>
      <c r="K96" s="11">
        <f t="shared" si="19"/>
        <v>15.999475341028331</v>
      </c>
      <c r="L96" s="11">
        <v>9192</v>
      </c>
      <c r="M96" s="11">
        <f t="shared" si="17"/>
        <v>18384</v>
      </c>
      <c r="N96" s="11">
        <f t="shared" si="18"/>
        <v>4786</v>
      </c>
    </row>
    <row r="97" spans="1:17" s="6" customFormat="1">
      <c r="A97" t="s">
        <v>28</v>
      </c>
      <c r="B97" s="2" t="s">
        <v>35</v>
      </c>
      <c r="C97" s="7" t="str">
        <f t="shared" si="13"/>
        <v>2022</v>
      </c>
      <c r="D97" s="7" t="str">
        <f t="shared" si="14"/>
        <v>Q4</v>
      </c>
      <c r="E97" s="10">
        <v>490</v>
      </c>
      <c r="F97" s="10">
        <v>4927</v>
      </c>
      <c r="G97" s="11">
        <f t="shared" si="15"/>
        <v>5417</v>
      </c>
      <c r="H97" s="15">
        <f t="shared" si="16"/>
        <v>10.055102040816326</v>
      </c>
      <c r="I97" s="10">
        <v>8935</v>
      </c>
      <c r="J97" s="10"/>
      <c r="K97" s="11">
        <f t="shared" si="19"/>
        <v>18.23469387755102</v>
      </c>
      <c r="L97" s="10">
        <v>4833</v>
      </c>
      <c r="M97" s="10">
        <f t="shared" si="17"/>
        <v>9666</v>
      </c>
      <c r="N97" s="10">
        <f t="shared" si="18"/>
        <v>4739</v>
      </c>
      <c r="O97"/>
      <c r="P97"/>
      <c r="Q97"/>
    </row>
    <row r="98" spans="1:17" s="6" customFormat="1">
      <c r="A98" s="6" t="s">
        <v>2</v>
      </c>
      <c r="B98" s="7" t="s">
        <v>44</v>
      </c>
      <c r="C98" s="7" t="str">
        <f t="shared" ref="C98:C129" si="20">LEFT(B98,4)</f>
        <v>2022</v>
      </c>
      <c r="D98" s="7" t="str">
        <f t="shared" ref="D98:D132" si="21">RIGHT(B98,2)</f>
        <v>Q4</v>
      </c>
      <c r="E98" s="11">
        <v>1661</v>
      </c>
      <c r="F98" s="11">
        <v>7378</v>
      </c>
      <c r="G98" s="11">
        <f t="shared" ref="G98:G129" si="22">E98+F98</f>
        <v>9039</v>
      </c>
      <c r="H98" s="15">
        <f t="shared" ref="H98:H129" si="23">F98/E98</f>
        <v>4.4419024683925343</v>
      </c>
      <c r="I98" s="11">
        <v>30046</v>
      </c>
      <c r="J98" s="11"/>
      <c r="K98" s="11">
        <f t="shared" si="19"/>
        <v>18.089102950030103</v>
      </c>
      <c r="L98" s="11">
        <v>7991</v>
      </c>
      <c r="M98" s="11">
        <f t="shared" ref="M98:M129" si="24">L98*2</f>
        <v>15982</v>
      </c>
      <c r="N98" s="11">
        <f t="shared" ref="N98:N129" si="25">M98-F98</f>
        <v>8604</v>
      </c>
    </row>
    <row r="99" spans="1:17">
      <c r="A99" t="s">
        <v>16</v>
      </c>
      <c r="B99" s="2" t="s">
        <v>35</v>
      </c>
      <c r="C99" s="7" t="str">
        <f t="shared" si="20"/>
        <v>2022</v>
      </c>
      <c r="D99" s="7" t="str">
        <f t="shared" si="21"/>
        <v>Q4</v>
      </c>
      <c r="E99" s="10">
        <v>2528</v>
      </c>
      <c r="F99" s="10">
        <v>3735</v>
      </c>
      <c r="G99" s="10">
        <f t="shared" si="22"/>
        <v>6263</v>
      </c>
      <c r="H99" s="14">
        <f t="shared" si="23"/>
        <v>1.4774525316455696</v>
      </c>
      <c r="I99" s="10">
        <v>23783</v>
      </c>
      <c r="K99" s="11">
        <f t="shared" si="19"/>
        <v>9.4078322784810133</v>
      </c>
      <c r="L99" s="10">
        <v>3348</v>
      </c>
      <c r="M99" s="10">
        <f t="shared" si="24"/>
        <v>6696</v>
      </c>
      <c r="N99" s="10">
        <f t="shared" si="25"/>
        <v>2961</v>
      </c>
    </row>
    <row r="100" spans="1:17">
      <c r="A100" s="6" t="s">
        <v>6</v>
      </c>
      <c r="B100" s="7" t="s">
        <v>36</v>
      </c>
      <c r="C100" s="7" t="str">
        <f t="shared" si="20"/>
        <v>2023</v>
      </c>
      <c r="D100" s="7" t="str">
        <f t="shared" si="21"/>
        <v>Q1</v>
      </c>
      <c r="E100" s="11">
        <v>13073</v>
      </c>
      <c r="F100" s="11">
        <v>7434</v>
      </c>
      <c r="G100" s="11">
        <f t="shared" si="22"/>
        <v>20507</v>
      </c>
      <c r="H100" s="15">
        <f t="shared" si="23"/>
        <v>0.56865294882582418</v>
      </c>
      <c r="I100" s="11">
        <v>87700</v>
      </c>
      <c r="J100" s="11"/>
      <c r="K100" s="11">
        <f t="shared" si="19"/>
        <v>6.708483133175247</v>
      </c>
      <c r="L100" s="11">
        <v>8591</v>
      </c>
      <c r="M100" s="11">
        <f t="shared" si="24"/>
        <v>17182</v>
      </c>
      <c r="N100" s="11">
        <f t="shared" si="25"/>
        <v>9748</v>
      </c>
      <c r="O100" s="6"/>
      <c r="P100" s="6"/>
      <c r="Q100" s="6"/>
    </row>
    <row r="101" spans="1:17">
      <c r="A101" t="s">
        <v>3</v>
      </c>
      <c r="B101" s="2" t="s">
        <v>36</v>
      </c>
      <c r="C101" s="7" t="str">
        <f t="shared" si="20"/>
        <v>2023</v>
      </c>
      <c r="D101" s="7" t="str">
        <f t="shared" si="21"/>
        <v>Q1</v>
      </c>
      <c r="E101" s="10">
        <v>2812</v>
      </c>
      <c r="F101" s="10">
        <v>8716</v>
      </c>
      <c r="G101" s="13">
        <f t="shared" si="22"/>
        <v>11528</v>
      </c>
      <c r="H101" s="16">
        <f t="shared" si="23"/>
        <v>3.0995732574679944</v>
      </c>
      <c r="I101" s="10">
        <v>59650</v>
      </c>
      <c r="K101" s="11">
        <f t="shared" si="19"/>
        <v>21.212660028449502</v>
      </c>
      <c r="L101" s="10">
        <v>14514</v>
      </c>
      <c r="M101" s="10">
        <f t="shared" si="24"/>
        <v>29028</v>
      </c>
      <c r="N101" s="10">
        <f t="shared" si="25"/>
        <v>20312</v>
      </c>
    </row>
    <row r="102" spans="1:17">
      <c r="A102" s="6" t="s">
        <v>5</v>
      </c>
      <c r="B102" s="7" t="s">
        <v>36</v>
      </c>
      <c r="C102" s="7" t="str">
        <f t="shared" si="20"/>
        <v>2023</v>
      </c>
      <c r="D102" s="7" t="str">
        <f t="shared" si="21"/>
        <v>Q1</v>
      </c>
      <c r="E102" s="11">
        <v>1548</v>
      </c>
      <c r="F102" s="11">
        <v>5103</v>
      </c>
      <c r="G102" s="11">
        <f t="shared" si="22"/>
        <v>6651</v>
      </c>
      <c r="H102" s="15">
        <f t="shared" si="23"/>
        <v>3.2965116279069768</v>
      </c>
      <c r="I102" s="11">
        <v>26553</v>
      </c>
      <c r="J102" s="11"/>
      <c r="K102" s="11">
        <f t="shared" si="19"/>
        <v>17.153100775193799</v>
      </c>
      <c r="L102" s="11">
        <v>6867</v>
      </c>
      <c r="M102" s="11">
        <f t="shared" si="24"/>
        <v>13734</v>
      </c>
      <c r="N102" s="11">
        <f t="shared" si="25"/>
        <v>8631</v>
      </c>
      <c r="O102" s="6"/>
      <c r="P102" s="6"/>
      <c r="Q102" s="6"/>
    </row>
    <row r="103" spans="1:17">
      <c r="A103" t="s">
        <v>4</v>
      </c>
      <c r="B103" s="2" t="s">
        <v>45</v>
      </c>
      <c r="C103" s="7" t="str">
        <f t="shared" si="20"/>
        <v>2023</v>
      </c>
      <c r="D103" s="7" t="str">
        <f t="shared" si="21"/>
        <v>Q1</v>
      </c>
      <c r="E103" s="10">
        <v>2259</v>
      </c>
      <c r="F103" s="10">
        <v>9503</v>
      </c>
      <c r="G103" s="13">
        <f t="shared" si="22"/>
        <v>11762</v>
      </c>
      <c r="H103" s="16">
        <f t="shared" si="23"/>
        <v>4.2067286409915896</v>
      </c>
      <c r="I103" s="10">
        <v>81250</v>
      </c>
      <c r="K103" s="11">
        <f t="shared" si="19"/>
        <v>35.967242142540947</v>
      </c>
      <c r="L103" s="10">
        <v>11328</v>
      </c>
      <c r="M103" s="10">
        <f t="shared" si="24"/>
        <v>22656</v>
      </c>
      <c r="N103" s="10">
        <f t="shared" si="25"/>
        <v>13153</v>
      </c>
      <c r="P103" s="1"/>
      <c r="Q103" s="1"/>
    </row>
    <row r="104" spans="1:17">
      <c r="A104" s="6" t="s">
        <v>0</v>
      </c>
      <c r="B104" s="7" t="s">
        <v>36</v>
      </c>
      <c r="C104" s="7" t="str">
        <f t="shared" si="20"/>
        <v>2023</v>
      </c>
      <c r="D104" s="7" t="str">
        <f t="shared" si="21"/>
        <v>Q1</v>
      </c>
      <c r="E104" s="11">
        <v>3630</v>
      </c>
      <c r="F104" s="11">
        <v>11118</v>
      </c>
      <c r="G104" s="11">
        <f t="shared" si="22"/>
        <v>14748</v>
      </c>
      <c r="H104" s="15">
        <f t="shared" si="23"/>
        <v>3.0628099173553718</v>
      </c>
      <c r="I104" s="11">
        <v>71552</v>
      </c>
      <c r="J104" s="11"/>
      <c r="K104" s="11">
        <f t="shared" si="19"/>
        <v>19.711294765840222</v>
      </c>
      <c r="L104" s="11">
        <v>22427</v>
      </c>
      <c r="M104" s="11">
        <f t="shared" si="24"/>
        <v>44854</v>
      </c>
      <c r="N104" s="11">
        <f t="shared" si="25"/>
        <v>33736</v>
      </c>
      <c r="O104" s="6"/>
      <c r="P104" s="6"/>
      <c r="Q104" s="6"/>
    </row>
    <row r="105" spans="1:17">
      <c r="A105" t="s">
        <v>8</v>
      </c>
      <c r="B105" s="2" t="s">
        <v>36</v>
      </c>
      <c r="C105" s="7" t="str">
        <f t="shared" si="20"/>
        <v>2023</v>
      </c>
      <c r="D105" s="7" t="str">
        <f t="shared" si="21"/>
        <v>Q1</v>
      </c>
      <c r="E105" s="10">
        <v>2418</v>
      </c>
      <c r="F105" s="10">
        <v>3752</v>
      </c>
      <c r="G105" s="11">
        <f t="shared" si="22"/>
        <v>6170</v>
      </c>
      <c r="H105" s="15">
        <f t="shared" si="23"/>
        <v>1.5516956162117452</v>
      </c>
      <c r="I105" s="10">
        <v>22291</v>
      </c>
      <c r="K105" s="11">
        <f t="shared" si="19"/>
        <v>9.2187758478081054</v>
      </c>
      <c r="L105" s="10">
        <v>4606</v>
      </c>
      <c r="M105" s="10">
        <f t="shared" si="24"/>
        <v>9212</v>
      </c>
      <c r="N105" s="10">
        <f t="shared" si="25"/>
        <v>5460</v>
      </c>
    </row>
    <row r="106" spans="1:17">
      <c r="A106" s="6" t="s">
        <v>7</v>
      </c>
      <c r="B106" s="7" t="s">
        <v>36</v>
      </c>
      <c r="C106" s="7" t="str">
        <f t="shared" si="20"/>
        <v>2023</v>
      </c>
      <c r="D106" s="7" t="str">
        <f t="shared" si="21"/>
        <v>Q1</v>
      </c>
      <c r="E106" s="11">
        <v>2321</v>
      </c>
      <c r="F106" s="11">
        <v>12170</v>
      </c>
      <c r="G106" s="11">
        <f t="shared" si="22"/>
        <v>14491</v>
      </c>
      <c r="H106" s="15">
        <f t="shared" si="23"/>
        <v>5.2434295562257649</v>
      </c>
      <c r="I106" s="11">
        <v>31818</v>
      </c>
      <c r="J106" s="11"/>
      <c r="K106" s="11">
        <f t="shared" si="19"/>
        <v>13.708746230073244</v>
      </c>
      <c r="L106" s="11">
        <v>9307</v>
      </c>
      <c r="M106" s="11">
        <f t="shared" si="24"/>
        <v>18614</v>
      </c>
      <c r="N106" s="11">
        <f t="shared" si="25"/>
        <v>6444</v>
      </c>
      <c r="O106" s="6"/>
      <c r="P106" s="6"/>
      <c r="Q106" s="6"/>
    </row>
    <row r="107" spans="1:17">
      <c r="A107" t="s">
        <v>28</v>
      </c>
      <c r="B107" s="2" t="s">
        <v>36</v>
      </c>
      <c r="C107" s="7" t="str">
        <f t="shared" si="20"/>
        <v>2023</v>
      </c>
      <c r="D107" s="7" t="str">
        <f t="shared" si="21"/>
        <v>Q1</v>
      </c>
      <c r="E107" s="10">
        <v>585</v>
      </c>
      <c r="F107" s="10">
        <v>5315</v>
      </c>
      <c r="G107" s="11">
        <f t="shared" si="22"/>
        <v>5900</v>
      </c>
      <c r="H107" s="15">
        <f t="shared" si="23"/>
        <v>9.0854700854700852</v>
      </c>
      <c r="I107" s="10">
        <v>13489</v>
      </c>
      <c r="K107" s="11">
        <f t="shared" si="19"/>
        <v>23.058119658119658</v>
      </c>
      <c r="L107" s="10">
        <v>4912</v>
      </c>
      <c r="M107" s="10">
        <f t="shared" si="24"/>
        <v>9824</v>
      </c>
      <c r="N107" s="10">
        <f t="shared" si="25"/>
        <v>4509</v>
      </c>
    </row>
    <row r="108" spans="1:17">
      <c r="A108" s="6" t="s">
        <v>2</v>
      </c>
      <c r="B108" s="7" t="s">
        <v>45</v>
      </c>
      <c r="C108" s="7" t="str">
        <f t="shared" si="20"/>
        <v>2023</v>
      </c>
      <c r="D108" s="7" t="str">
        <f t="shared" si="21"/>
        <v>Q1</v>
      </c>
      <c r="E108" s="11">
        <v>1492</v>
      </c>
      <c r="F108" s="11">
        <v>6903</v>
      </c>
      <c r="G108" s="11">
        <f t="shared" si="22"/>
        <v>8395</v>
      </c>
      <c r="H108" s="15">
        <f t="shared" si="23"/>
        <v>4.6266756032171585</v>
      </c>
      <c r="I108" s="11">
        <v>29973</v>
      </c>
      <c r="J108" s="11"/>
      <c r="K108" s="11">
        <f t="shared" si="19"/>
        <v>20.089142091152816</v>
      </c>
      <c r="L108" s="11">
        <v>8015</v>
      </c>
      <c r="M108" s="11">
        <f t="shared" si="24"/>
        <v>16030</v>
      </c>
      <c r="N108" s="11">
        <f t="shared" si="25"/>
        <v>9127</v>
      </c>
      <c r="O108" s="6"/>
      <c r="P108" s="6"/>
      <c r="Q108" s="6"/>
    </row>
    <row r="109" spans="1:17">
      <c r="A109" t="s">
        <v>16</v>
      </c>
      <c r="B109" s="2" t="s">
        <v>36</v>
      </c>
      <c r="C109" s="7" t="str">
        <f t="shared" si="20"/>
        <v>2023</v>
      </c>
      <c r="D109" s="7" t="str">
        <f t="shared" si="21"/>
        <v>Q1</v>
      </c>
      <c r="E109" s="10">
        <v>2540</v>
      </c>
      <c r="F109" s="10">
        <v>3863</v>
      </c>
      <c r="G109" s="10">
        <f t="shared" si="22"/>
        <v>6403</v>
      </c>
      <c r="H109" s="14">
        <f t="shared" si="23"/>
        <v>1.5208661417322835</v>
      </c>
      <c r="I109" s="10">
        <v>23990</v>
      </c>
      <c r="K109" s="11">
        <f t="shared" si="19"/>
        <v>9.4448818897637796</v>
      </c>
      <c r="L109" s="10">
        <v>3375</v>
      </c>
      <c r="M109" s="10">
        <f t="shared" si="24"/>
        <v>6750</v>
      </c>
      <c r="N109" s="10">
        <f t="shared" si="25"/>
        <v>2887</v>
      </c>
    </row>
    <row r="110" spans="1:17">
      <c r="A110" s="6" t="s">
        <v>6</v>
      </c>
      <c r="B110" s="7" t="s">
        <v>50</v>
      </c>
      <c r="C110" s="7" t="str">
        <f t="shared" si="20"/>
        <v>2023</v>
      </c>
      <c r="D110" s="7" t="str">
        <f t="shared" si="21"/>
        <v>Q2</v>
      </c>
      <c r="E110" s="11">
        <v>14067</v>
      </c>
      <c r="F110" s="11">
        <v>10762</v>
      </c>
      <c r="G110" s="11">
        <f t="shared" si="22"/>
        <v>24829</v>
      </c>
      <c r="H110" s="15">
        <f t="shared" si="23"/>
        <v>0.76505296083031205</v>
      </c>
      <c r="I110" s="11">
        <v>104173</v>
      </c>
      <c r="J110" s="11"/>
      <c r="K110" s="11">
        <f t="shared" si="19"/>
        <v>7.4054880216108625</v>
      </c>
      <c r="L110" s="11">
        <v>8522</v>
      </c>
      <c r="M110" s="11">
        <f t="shared" si="24"/>
        <v>17044</v>
      </c>
      <c r="N110" s="11">
        <f t="shared" si="25"/>
        <v>6282</v>
      </c>
      <c r="O110" s="6"/>
      <c r="P110" s="6"/>
      <c r="Q110" s="6"/>
    </row>
    <row r="111" spans="1:17" s="6" customFormat="1">
      <c r="A111" t="s">
        <v>3</v>
      </c>
      <c r="B111" s="2" t="s">
        <v>50</v>
      </c>
      <c r="C111" s="7" t="str">
        <f t="shared" si="20"/>
        <v>2023</v>
      </c>
      <c r="D111" s="7" t="str">
        <f t="shared" si="21"/>
        <v>Q2</v>
      </c>
      <c r="E111" s="10">
        <v>3255</v>
      </c>
      <c r="F111" s="10">
        <v>9309</v>
      </c>
      <c r="G111" s="13">
        <f t="shared" si="22"/>
        <v>12564</v>
      </c>
      <c r="H111" s="16">
        <f t="shared" si="23"/>
        <v>2.8599078341013824</v>
      </c>
      <c r="I111" s="10">
        <v>60000</v>
      </c>
      <c r="J111" s="10"/>
      <c r="K111" s="11">
        <f t="shared" si="19"/>
        <v>18.433179723502302</v>
      </c>
      <c r="L111" s="10">
        <v>15000</v>
      </c>
      <c r="M111" s="10">
        <f t="shared" si="24"/>
        <v>30000</v>
      </c>
      <c r="N111" s="10">
        <f t="shared" si="25"/>
        <v>20691</v>
      </c>
      <c r="O111"/>
      <c r="P111"/>
      <c r="Q111"/>
    </row>
    <row r="112" spans="1:17" s="6" customFormat="1">
      <c r="A112" s="6" t="s">
        <v>5</v>
      </c>
      <c r="B112" s="7" t="s">
        <v>50</v>
      </c>
      <c r="C112" s="7" t="str">
        <f t="shared" si="20"/>
        <v>2023</v>
      </c>
      <c r="D112" s="7" t="str">
        <f t="shared" si="21"/>
        <v>Q2</v>
      </c>
      <c r="E112" s="11">
        <v>1518</v>
      </c>
      <c r="F112" s="11">
        <v>5395</v>
      </c>
      <c r="G112" s="11">
        <f t="shared" si="22"/>
        <v>6913</v>
      </c>
      <c r="H112" s="15">
        <f t="shared" si="23"/>
        <v>3.554018445322793</v>
      </c>
      <c r="I112" s="11">
        <v>28961</v>
      </c>
      <c r="J112" s="11"/>
      <c r="K112" s="11">
        <f t="shared" si="19"/>
        <v>19.078392621870883</v>
      </c>
      <c r="L112" s="11">
        <v>7369</v>
      </c>
      <c r="M112" s="11">
        <f t="shared" si="24"/>
        <v>14738</v>
      </c>
      <c r="N112" s="11">
        <f t="shared" si="25"/>
        <v>9343</v>
      </c>
    </row>
    <row r="113" spans="1:17" s="6" customFormat="1">
      <c r="A113" t="s">
        <v>4</v>
      </c>
      <c r="B113" s="2" t="s">
        <v>49</v>
      </c>
      <c r="C113" s="7" t="str">
        <f t="shared" si="20"/>
        <v>2023</v>
      </c>
      <c r="D113" s="7" t="str">
        <f t="shared" si="21"/>
        <v>Q2</v>
      </c>
      <c r="E113" s="10">
        <v>4427</v>
      </c>
      <c r="F113" s="10">
        <v>10182</v>
      </c>
      <c r="G113" s="13">
        <f t="shared" si="22"/>
        <v>14609</v>
      </c>
      <c r="H113" s="16">
        <f t="shared" si="23"/>
        <v>2.2999774113395075</v>
      </c>
      <c r="I113" s="10">
        <v>74732</v>
      </c>
      <c r="J113" s="10"/>
      <c r="K113" s="11">
        <f t="shared" si="19"/>
        <v>16.880957759204879</v>
      </c>
      <c r="L113" s="10">
        <v>22000</v>
      </c>
      <c r="M113" s="10">
        <f t="shared" si="24"/>
        <v>44000</v>
      </c>
      <c r="N113" s="10">
        <f t="shared" si="25"/>
        <v>33818</v>
      </c>
      <c r="O113"/>
      <c r="P113" s="1"/>
      <c r="Q113" s="1"/>
    </row>
    <row r="114" spans="1:17" s="6" customFormat="1">
      <c r="A114" s="6" t="s">
        <v>0</v>
      </c>
      <c r="B114" s="7" t="s">
        <v>50</v>
      </c>
      <c r="C114" s="7" t="str">
        <f t="shared" si="20"/>
        <v>2023</v>
      </c>
      <c r="D114" s="7" t="str">
        <f t="shared" si="21"/>
        <v>Q2</v>
      </c>
      <c r="E114" s="11">
        <v>4106</v>
      </c>
      <c r="F114" s="11">
        <v>13439</v>
      </c>
      <c r="G114" s="11">
        <f t="shared" si="22"/>
        <v>17545</v>
      </c>
      <c r="H114" s="15">
        <f t="shared" si="23"/>
        <v>3.2730150998538723</v>
      </c>
      <c r="I114" s="11">
        <v>71000</v>
      </c>
      <c r="J114" s="11"/>
      <c r="K114" s="11">
        <f t="shared" si="19"/>
        <v>17.291768144179251</v>
      </c>
      <c r="L114" s="11">
        <v>21404</v>
      </c>
      <c r="M114" s="11">
        <f t="shared" si="24"/>
        <v>42808</v>
      </c>
      <c r="N114" s="11">
        <f t="shared" si="25"/>
        <v>29369</v>
      </c>
    </row>
    <row r="115" spans="1:17" s="6" customFormat="1">
      <c r="A115" t="s">
        <v>8</v>
      </c>
      <c r="B115" s="2" t="s">
        <v>50</v>
      </c>
      <c r="C115" s="7" t="str">
        <f t="shared" si="20"/>
        <v>2023</v>
      </c>
      <c r="D115" s="7" t="str">
        <f t="shared" si="21"/>
        <v>Q2</v>
      </c>
      <c r="E115" s="10">
        <v>2969</v>
      </c>
      <c r="F115" s="10">
        <v>5326</v>
      </c>
      <c r="G115" s="11">
        <f t="shared" si="22"/>
        <v>8295</v>
      </c>
      <c r="H115" s="15">
        <f t="shared" si="23"/>
        <v>1.7938699898955877</v>
      </c>
      <c r="I115" s="10">
        <v>22450</v>
      </c>
      <c r="J115" s="10"/>
      <c r="K115" s="11">
        <f t="shared" si="19"/>
        <v>7.5614685079151229</v>
      </c>
      <c r="L115" s="10">
        <v>4700</v>
      </c>
      <c r="M115" s="10">
        <f t="shared" si="24"/>
        <v>9400</v>
      </c>
      <c r="N115" s="10">
        <f t="shared" si="25"/>
        <v>4074</v>
      </c>
      <c r="O115"/>
      <c r="P115"/>
      <c r="Q115"/>
    </row>
    <row r="116" spans="1:17" s="6" customFormat="1">
      <c r="A116" s="6" t="s">
        <v>7</v>
      </c>
      <c r="B116" s="7" t="s">
        <v>50</v>
      </c>
      <c r="C116" s="7" t="str">
        <f t="shared" si="20"/>
        <v>2023</v>
      </c>
      <c r="D116" s="7" t="str">
        <f t="shared" si="21"/>
        <v>Q2</v>
      </c>
      <c r="E116" s="11">
        <v>1649</v>
      </c>
      <c r="F116" s="11">
        <v>15041</v>
      </c>
      <c r="G116" s="11">
        <f t="shared" si="22"/>
        <v>16690</v>
      </c>
      <c r="H116" s="15">
        <f t="shared" si="23"/>
        <v>9.1212856276531227</v>
      </c>
      <c r="I116" s="11">
        <v>31855</v>
      </c>
      <c r="J116" s="11"/>
      <c r="K116" s="11">
        <f t="shared" si="19"/>
        <v>19.317768344451181</v>
      </c>
      <c r="L116" s="11">
        <v>9430</v>
      </c>
      <c r="M116" s="11">
        <f t="shared" si="24"/>
        <v>18860</v>
      </c>
      <c r="N116" s="11">
        <f t="shared" si="25"/>
        <v>3819</v>
      </c>
    </row>
    <row r="117" spans="1:17" s="6" customFormat="1">
      <c r="A117" t="s">
        <v>28</v>
      </c>
      <c r="B117" s="2" t="s">
        <v>50</v>
      </c>
      <c r="C117" s="7" t="str">
        <f t="shared" si="20"/>
        <v>2023</v>
      </c>
      <c r="D117" s="7" t="str">
        <f t="shared" si="21"/>
        <v>Q2</v>
      </c>
      <c r="E117" s="10">
        <v>623</v>
      </c>
      <c r="F117" s="10">
        <v>6395</v>
      </c>
      <c r="G117" s="11">
        <f t="shared" si="22"/>
        <v>7018</v>
      </c>
      <c r="H117" s="15">
        <f t="shared" si="23"/>
        <v>10.264847512038523</v>
      </c>
      <c r="I117" s="10">
        <v>13074</v>
      </c>
      <c r="J117" s="10"/>
      <c r="K117" s="11">
        <f t="shared" si="19"/>
        <v>20.985553772070627</v>
      </c>
      <c r="L117" s="10">
        <v>5018</v>
      </c>
      <c r="M117" s="10">
        <f t="shared" si="24"/>
        <v>10036</v>
      </c>
      <c r="N117" s="10">
        <f t="shared" si="25"/>
        <v>3641</v>
      </c>
      <c r="O117"/>
      <c r="P117"/>
      <c r="Q117"/>
    </row>
    <row r="118" spans="1:17" s="6" customFormat="1">
      <c r="A118" s="6" t="s">
        <v>2</v>
      </c>
      <c r="B118" s="7" t="s">
        <v>49</v>
      </c>
      <c r="C118" s="7" t="str">
        <f t="shared" si="20"/>
        <v>2023</v>
      </c>
      <c r="D118" s="7" t="str">
        <f t="shared" si="21"/>
        <v>Q2</v>
      </c>
      <c r="E118" s="11">
        <v>1625</v>
      </c>
      <c r="F118" s="11">
        <v>8875</v>
      </c>
      <c r="G118" s="11">
        <f t="shared" si="22"/>
        <v>10500</v>
      </c>
      <c r="H118" s="15">
        <f t="shared" si="23"/>
        <v>5.4615384615384617</v>
      </c>
      <c r="I118" s="11">
        <v>28000</v>
      </c>
      <c r="J118" s="11"/>
      <c r="K118" s="11">
        <f t="shared" si="19"/>
        <v>17.23076923076923</v>
      </c>
      <c r="L118" s="11">
        <v>7918</v>
      </c>
      <c r="M118" s="11">
        <f t="shared" si="24"/>
        <v>15836</v>
      </c>
      <c r="N118" s="11">
        <f t="shared" si="25"/>
        <v>6961</v>
      </c>
    </row>
    <row r="119" spans="1:17" s="6" customFormat="1">
      <c r="A119" t="s">
        <v>16</v>
      </c>
      <c r="B119" s="2" t="s">
        <v>50</v>
      </c>
      <c r="C119" s="7" t="str">
        <f t="shared" si="20"/>
        <v>2023</v>
      </c>
      <c r="D119" s="7" t="str">
        <f t="shared" si="21"/>
        <v>Q2</v>
      </c>
      <c r="E119" s="10">
        <v>3255</v>
      </c>
      <c r="F119" s="10">
        <v>4358</v>
      </c>
      <c r="G119" s="10">
        <f t="shared" si="22"/>
        <v>7613</v>
      </c>
      <c r="H119" s="14">
        <f t="shared" si="23"/>
        <v>1.3388632872503841</v>
      </c>
      <c r="I119" s="10">
        <v>26000</v>
      </c>
      <c r="J119" s="10"/>
      <c r="K119" s="11">
        <f t="shared" si="19"/>
        <v>7.9877112135176649</v>
      </c>
      <c r="L119" s="10">
        <v>3418</v>
      </c>
      <c r="M119" s="10">
        <f t="shared" si="24"/>
        <v>6836</v>
      </c>
      <c r="N119" s="10">
        <f t="shared" si="25"/>
        <v>2478</v>
      </c>
      <c r="O119"/>
      <c r="P119"/>
      <c r="Q119"/>
    </row>
    <row r="120" spans="1:17" s="6" customFormat="1">
      <c r="A120" s="6" t="s">
        <v>6</v>
      </c>
      <c r="B120" s="7" t="s">
        <v>51</v>
      </c>
      <c r="C120" s="7" t="str">
        <f t="shared" si="20"/>
        <v>2023</v>
      </c>
      <c r="D120" s="7" t="str">
        <f t="shared" si="21"/>
        <v>Q3</v>
      </c>
      <c r="E120" s="10">
        <v>19620</v>
      </c>
      <c r="F120" s="10">
        <v>10725</v>
      </c>
      <c r="G120" s="11">
        <f t="shared" si="22"/>
        <v>30345</v>
      </c>
      <c r="H120" s="15">
        <f t="shared" si="23"/>
        <v>0.54663608562691135</v>
      </c>
      <c r="I120" s="10">
        <v>123978</v>
      </c>
      <c r="J120" s="10"/>
      <c r="K120" s="11">
        <f t="shared" si="19"/>
        <v>6.3189602446483182</v>
      </c>
      <c r="L120" s="10">
        <v>8789</v>
      </c>
      <c r="M120" s="10">
        <f t="shared" si="24"/>
        <v>17578</v>
      </c>
      <c r="N120" s="10">
        <f t="shared" si="25"/>
        <v>6853</v>
      </c>
      <c r="O120"/>
      <c r="P120"/>
      <c r="Q120"/>
    </row>
    <row r="121" spans="1:17" s="6" customFormat="1">
      <c r="A121" t="s">
        <v>3</v>
      </c>
      <c r="B121" s="7" t="s">
        <v>51</v>
      </c>
      <c r="C121" s="7" t="str">
        <f t="shared" si="20"/>
        <v>2023</v>
      </c>
      <c r="D121" s="7" t="str">
        <f t="shared" si="21"/>
        <v>Q3</v>
      </c>
      <c r="E121" s="11">
        <v>4113</v>
      </c>
      <c r="F121" s="11">
        <v>10951</v>
      </c>
      <c r="G121" s="11">
        <f t="shared" si="22"/>
        <v>15064</v>
      </c>
      <c r="H121" s="15">
        <f t="shared" si="23"/>
        <v>2.6625334305859472</v>
      </c>
      <c r="I121" s="11">
        <v>62702</v>
      </c>
      <c r="J121" s="11"/>
      <c r="K121" s="11">
        <f t="shared" si="19"/>
        <v>15.2448334548991</v>
      </c>
      <c r="L121" s="11">
        <v>15718</v>
      </c>
      <c r="M121" s="11">
        <f t="shared" si="24"/>
        <v>31436</v>
      </c>
      <c r="N121" s="11">
        <f t="shared" si="25"/>
        <v>20485</v>
      </c>
    </row>
    <row r="122" spans="1:17">
      <c r="A122" s="6" t="s">
        <v>5</v>
      </c>
      <c r="B122" s="7" t="s">
        <v>51</v>
      </c>
      <c r="C122" s="7" t="str">
        <f t="shared" si="20"/>
        <v>2023</v>
      </c>
      <c r="D122" s="7" t="str">
        <f t="shared" si="21"/>
        <v>Q3</v>
      </c>
      <c r="E122" s="11">
        <v>1566</v>
      </c>
      <c r="F122" s="11">
        <v>5782</v>
      </c>
      <c r="G122" s="11">
        <f t="shared" si="22"/>
        <v>7348</v>
      </c>
      <c r="H122" s="15">
        <f t="shared" si="23"/>
        <v>3.6922094508301404</v>
      </c>
      <c r="I122" s="11">
        <v>29581</v>
      </c>
      <c r="J122" s="11"/>
      <c r="K122" s="11">
        <f t="shared" si="19"/>
        <v>18.889527458492974</v>
      </c>
      <c r="L122" s="11">
        <v>7291</v>
      </c>
      <c r="M122" s="11">
        <f t="shared" si="24"/>
        <v>14582</v>
      </c>
      <c r="N122" s="11">
        <f t="shared" si="25"/>
        <v>8800</v>
      </c>
      <c r="O122" s="6"/>
      <c r="P122" s="6"/>
      <c r="Q122" s="6"/>
    </row>
    <row r="123" spans="1:17">
      <c r="A123" t="s">
        <v>4</v>
      </c>
      <c r="B123" s="7" t="s">
        <v>51</v>
      </c>
      <c r="C123" s="7" t="str">
        <f t="shared" si="20"/>
        <v>2023</v>
      </c>
      <c r="D123" s="7" t="str">
        <f t="shared" si="21"/>
        <v>Q3</v>
      </c>
      <c r="E123" s="11">
        <v>3826</v>
      </c>
      <c r="F123" s="11">
        <v>12826</v>
      </c>
      <c r="G123" s="11">
        <f t="shared" si="22"/>
        <v>16652</v>
      </c>
      <c r="H123" s="15">
        <f t="shared" si="23"/>
        <v>3.3523261892315737</v>
      </c>
      <c r="I123" s="11">
        <v>116312</v>
      </c>
      <c r="J123" s="11"/>
      <c r="K123" s="11">
        <f t="shared" si="19"/>
        <v>30.40041819132253</v>
      </c>
      <c r="L123" s="11">
        <v>22960</v>
      </c>
      <c r="M123" s="11">
        <f t="shared" si="24"/>
        <v>45920</v>
      </c>
      <c r="N123" s="11">
        <f t="shared" si="25"/>
        <v>33094</v>
      </c>
      <c r="O123" s="6"/>
      <c r="P123" s="6"/>
      <c r="Q123" s="6"/>
    </row>
    <row r="124" spans="1:17">
      <c r="A124" s="6" t="s">
        <v>0</v>
      </c>
      <c r="B124" s="7" t="s">
        <v>51</v>
      </c>
      <c r="C124" s="7" t="str">
        <f t="shared" si="20"/>
        <v>2023</v>
      </c>
      <c r="D124" s="7" t="str">
        <f t="shared" si="21"/>
        <v>Q3</v>
      </c>
      <c r="E124" s="10">
        <v>4834</v>
      </c>
      <c r="F124" s="10">
        <v>15268</v>
      </c>
      <c r="G124" s="13">
        <f t="shared" si="22"/>
        <v>20102</v>
      </c>
      <c r="H124" s="16">
        <f t="shared" si="23"/>
        <v>3.1584609019445593</v>
      </c>
      <c r="I124" s="10">
        <v>72914</v>
      </c>
      <c r="K124" s="11">
        <f t="shared" si="19"/>
        <v>15.083574679354571</v>
      </c>
      <c r="L124" s="10">
        <v>22707</v>
      </c>
      <c r="M124" s="10">
        <f t="shared" si="24"/>
        <v>45414</v>
      </c>
      <c r="N124" s="10">
        <f t="shared" si="25"/>
        <v>30146</v>
      </c>
      <c r="P124" s="1"/>
      <c r="Q124" s="1"/>
    </row>
    <row r="125" spans="1:17">
      <c r="A125" t="s">
        <v>8</v>
      </c>
      <c r="B125" s="7" t="s">
        <v>51</v>
      </c>
      <c r="C125" s="7" t="str">
        <f t="shared" si="20"/>
        <v>2023</v>
      </c>
      <c r="D125" s="7" t="str">
        <f t="shared" si="21"/>
        <v>Q3</v>
      </c>
      <c r="E125" s="10">
        <v>3431</v>
      </c>
      <c r="F125" s="10">
        <v>6541</v>
      </c>
      <c r="G125" s="13">
        <f t="shared" si="22"/>
        <v>9972</v>
      </c>
      <c r="H125" s="16">
        <f t="shared" si="23"/>
        <v>1.9064412707665404</v>
      </c>
      <c r="I125" s="10">
        <v>23459</v>
      </c>
      <c r="K125" s="11">
        <f t="shared" si="19"/>
        <v>6.8373651996502476</v>
      </c>
      <c r="L125" s="10">
        <v>4865</v>
      </c>
      <c r="M125" s="10">
        <f t="shared" si="24"/>
        <v>9730</v>
      </c>
      <c r="N125" s="10">
        <f t="shared" si="25"/>
        <v>3189</v>
      </c>
      <c r="P125" s="1"/>
      <c r="Q125" s="1"/>
    </row>
    <row r="126" spans="1:17">
      <c r="A126" s="6" t="s">
        <v>7</v>
      </c>
      <c r="B126" s="7" t="s">
        <v>51</v>
      </c>
      <c r="C126" s="7" t="str">
        <f t="shared" si="20"/>
        <v>2023</v>
      </c>
      <c r="D126" s="7" t="str">
        <f t="shared" si="21"/>
        <v>Q3</v>
      </c>
      <c r="E126" s="11">
        <v>1649</v>
      </c>
      <c r="F126" s="11">
        <v>15041</v>
      </c>
      <c r="G126" s="11">
        <f t="shared" si="22"/>
        <v>16690</v>
      </c>
      <c r="H126" s="15">
        <f t="shared" si="23"/>
        <v>9.1212856276531227</v>
      </c>
      <c r="I126" s="11">
        <v>31855</v>
      </c>
      <c r="J126" s="11">
        <v>1860</v>
      </c>
      <c r="K126" s="11">
        <f t="shared" si="19"/>
        <v>19.317768344451181</v>
      </c>
      <c r="L126" s="11">
        <v>9430</v>
      </c>
      <c r="M126" s="11">
        <f t="shared" si="24"/>
        <v>18860</v>
      </c>
      <c r="N126" s="11">
        <f t="shared" si="25"/>
        <v>3819</v>
      </c>
      <c r="O126" s="6"/>
      <c r="P126" s="6"/>
      <c r="Q126" s="6"/>
    </row>
    <row r="127" spans="1:17">
      <c r="A127" t="s">
        <v>28</v>
      </c>
      <c r="B127" s="7" t="s">
        <v>51</v>
      </c>
      <c r="C127" s="7" t="str">
        <f t="shared" si="20"/>
        <v>2023</v>
      </c>
      <c r="D127" s="7" t="str">
        <f t="shared" si="21"/>
        <v>Q3</v>
      </c>
      <c r="E127" s="11">
        <v>2627</v>
      </c>
      <c r="F127" s="11">
        <v>6214</v>
      </c>
      <c r="G127" s="11">
        <f t="shared" si="22"/>
        <v>8841</v>
      </c>
      <c r="H127" s="15">
        <f t="shared" si="23"/>
        <v>2.3654358583936048</v>
      </c>
      <c r="I127" s="11">
        <v>14051</v>
      </c>
      <c r="J127" s="11">
        <v>1258</v>
      </c>
      <c r="K127" s="11">
        <f t="shared" si="19"/>
        <v>5.3486867148838977</v>
      </c>
      <c r="L127" s="11">
        <v>3761</v>
      </c>
      <c r="M127" s="11">
        <f t="shared" si="24"/>
        <v>7522</v>
      </c>
      <c r="N127" s="11">
        <f t="shared" si="25"/>
        <v>1308</v>
      </c>
      <c r="O127" s="6"/>
      <c r="P127" s="6"/>
      <c r="Q127" s="6"/>
    </row>
    <row r="128" spans="1:17">
      <c r="A128" s="6" t="s">
        <v>2</v>
      </c>
      <c r="B128" s="7" t="s">
        <v>51</v>
      </c>
      <c r="C128" s="7" t="str">
        <f t="shared" si="20"/>
        <v>2023</v>
      </c>
      <c r="D128" s="7" t="str">
        <f t="shared" si="21"/>
        <v>Q3</v>
      </c>
      <c r="E128" s="11">
        <v>1703</v>
      </c>
      <c r="F128" s="11">
        <v>11331</v>
      </c>
      <c r="G128" s="11">
        <f t="shared" si="22"/>
        <v>13034</v>
      </c>
      <c r="H128" s="15">
        <f t="shared" si="23"/>
        <v>6.6535525543159135</v>
      </c>
      <c r="I128" s="11">
        <v>29063</v>
      </c>
      <c r="J128" s="11">
        <v>2269</v>
      </c>
      <c r="K128" s="11">
        <f t="shared" si="19"/>
        <v>17.06576629477393</v>
      </c>
      <c r="L128" s="11">
        <v>8132</v>
      </c>
      <c r="M128" s="11">
        <f t="shared" si="24"/>
        <v>16264</v>
      </c>
      <c r="N128" s="11">
        <f t="shared" si="25"/>
        <v>4933</v>
      </c>
      <c r="O128" s="6"/>
      <c r="P128" s="6"/>
      <c r="Q128" s="6"/>
    </row>
    <row r="129" spans="1:17">
      <c r="A129" t="s">
        <v>16</v>
      </c>
      <c r="B129" s="7" t="s">
        <v>51</v>
      </c>
      <c r="C129" s="7" t="str">
        <f t="shared" si="20"/>
        <v>2023</v>
      </c>
      <c r="D129" s="7" t="str">
        <f t="shared" si="21"/>
        <v>Q3</v>
      </c>
      <c r="E129" s="11">
        <v>3576</v>
      </c>
      <c r="F129" s="11">
        <v>4729</v>
      </c>
      <c r="G129" s="11">
        <f t="shared" si="22"/>
        <v>8305</v>
      </c>
      <c r="H129" s="15">
        <f t="shared" si="23"/>
        <v>1.3224272930648771</v>
      </c>
      <c r="I129" s="11">
        <v>27568</v>
      </c>
      <c r="J129" s="11">
        <v>581</v>
      </c>
      <c r="K129" s="11">
        <f t="shared" si="19"/>
        <v>7.70917225950783</v>
      </c>
      <c r="L129" s="11">
        <v>3601</v>
      </c>
      <c r="M129" s="11">
        <f t="shared" si="24"/>
        <v>7202</v>
      </c>
      <c r="N129" s="11">
        <f t="shared" si="25"/>
        <v>2473</v>
      </c>
      <c r="O129" s="6"/>
      <c r="P129" s="6"/>
      <c r="Q129" s="6"/>
    </row>
    <row r="130" spans="1:17">
      <c r="A130" s="6" t="s">
        <v>6</v>
      </c>
      <c r="B130" s="7" t="s">
        <v>53</v>
      </c>
      <c r="C130" s="7" t="str">
        <f t="shared" ref="C130:C132" si="26">LEFT(B130,4)</f>
        <v>2023</v>
      </c>
      <c r="D130" s="7" t="str">
        <f t="shared" si="21"/>
        <v>Q4</v>
      </c>
      <c r="E130" s="11">
        <v>16495</v>
      </c>
      <c r="F130" s="11">
        <v>11626</v>
      </c>
      <c r="G130" s="11">
        <f t="shared" ref="G130:G155" si="27">E130+F130</f>
        <v>28121</v>
      </c>
      <c r="H130" s="15">
        <f t="shared" ref="H130:H145" si="28">F130/E130</f>
        <v>0.70481964231585326</v>
      </c>
      <c r="I130" s="10">
        <v>122496</v>
      </c>
      <c r="K130" s="11">
        <f t="shared" si="19"/>
        <v>7.4262503789026981</v>
      </c>
      <c r="L130" s="10">
        <v>8992</v>
      </c>
      <c r="M130" s="10">
        <f t="shared" ref="M130:M159" si="29">L130*2</f>
        <v>17984</v>
      </c>
      <c r="N130" s="10">
        <f t="shared" ref="N130:N145" si="30">M130-F130</f>
        <v>6358</v>
      </c>
      <c r="O130" s="6"/>
      <c r="P130" s="6"/>
      <c r="Q130" s="6"/>
    </row>
    <row r="131" spans="1:17">
      <c r="A131" t="s">
        <v>3</v>
      </c>
      <c r="B131" s="7" t="s">
        <v>53</v>
      </c>
      <c r="C131" s="7" t="str">
        <f t="shared" si="26"/>
        <v>2023</v>
      </c>
      <c r="D131" s="7" t="str">
        <f t="shared" si="21"/>
        <v>Q4</v>
      </c>
      <c r="E131" s="11">
        <v>4234</v>
      </c>
      <c r="F131" s="11">
        <v>10276</v>
      </c>
      <c r="G131" s="11">
        <f t="shared" si="27"/>
        <v>14510</v>
      </c>
      <c r="H131" s="15">
        <f t="shared" si="28"/>
        <v>2.4270193670288145</v>
      </c>
      <c r="I131" s="11">
        <v>72563</v>
      </c>
      <c r="J131" s="11"/>
      <c r="K131" s="11">
        <f t="shared" ref="K131:K159" si="31">I131/E131</f>
        <v>17.138167217760984</v>
      </c>
      <c r="L131" s="11">
        <v>16503</v>
      </c>
      <c r="M131" s="10">
        <f t="shared" si="29"/>
        <v>33006</v>
      </c>
      <c r="N131" s="10">
        <f t="shared" si="30"/>
        <v>22730</v>
      </c>
      <c r="O131" s="6"/>
      <c r="P131" s="6"/>
      <c r="Q131" s="6"/>
    </row>
    <row r="132" spans="1:17">
      <c r="A132" s="6" t="s">
        <v>5</v>
      </c>
      <c r="B132" s="7" t="s">
        <v>53</v>
      </c>
      <c r="C132" s="7" t="str">
        <f t="shared" si="26"/>
        <v>2023</v>
      </c>
      <c r="D132" s="7" t="str">
        <f t="shared" si="21"/>
        <v>Q4</v>
      </c>
      <c r="E132" s="10">
        <v>1824</v>
      </c>
      <c r="F132" s="10">
        <v>7992</v>
      </c>
      <c r="G132" s="11">
        <f t="shared" si="27"/>
        <v>9816</v>
      </c>
      <c r="H132" s="15">
        <f t="shared" si="28"/>
        <v>4.3815789473684212</v>
      </c>
      <c r="I132" s="10">
        <v>26054</v>
      </c>
      <c r="K132" s="11">
        <f t="shared" si="31"/>
        <v>14.283991228070175</v>
      </c>
      <c r="L132" s="10">
        <v>7371</v>
      </c>
      <c r="M132" s="10">
        <f t="shared" si="29"/>
        <v>14742</v>
      </c>
      <c r="N132" s="10">
        <f t="shared" si="30"/>
        <v>6750</v>
      </c>
    </row>
    <row r="133" spans="1:17">
      <c r="A133" t="s">
        <v>4</v>
      </c>
      <c r="B133" s="7" t="s">
        <v>53</v>
      </c>
      <c r="C133" s="7" t="str">
        <f t="shared" ref="C133:C149" si="32">LEFT(B133,4)</f>
        <v>2023</v>
      </c>
      <c r="D133" s="7" t="str">
        <f t="shared" ref="D133:D139" si="33">RIGHT(B133,2)</f>
        <v>Q4</v>
      </c>
      <c r="E133" s="11">
        <v>2945</v>
      </c>
      <c r="F133" s="11">
        <v>16619</v>
      </c>
      <c r="G133" s="11">
        <f t="shared" si="27"/>
        <v>19564</v>
      </c>
      <c r="H133" s="15">
        <f t="shared" si="28"/>
        <v>5.643123938879457</v>
      </c>
      <c r="I133" s="11">
        <v>77561</v>
      </c>
      <c r="J133" s="11"/>
      <c r="K133" s="11">
        <f t="shared" si="31"/>
        <v>26.336502546689303</v>
      </c>
      <c r="L133" s="11">
        <v>23621</v>
      </c>
      <c r="M133" s="10">
        <f t="shared" si="29"/>
        <v>47242</v>
      </c>
      <c r="N133" s="10">
        <f t="shared" si="30"/>
        <v>30623</v>
      </c>
    </row>
    <row r="134" spans="1:17">
      <c r="A134" s="6" t="s">
        <v>0</v>
      </c>
      <c r="B134" s="7" t="s">
        <v>53</v>
      </c>
      <c r="C134" s="7" t="str">
        <f t="shared" si="32"/>
        <v>2023</v>
      </c>
      <c r="D134" s="7" t="str">
        <f t="shared" si="33"/>
        <v>Q4</v>
      </c>
      <c r="E134" s="10">
        <v>4642</v>
      </c>
      <c r="F134" s="10">
        <v>15134</v>
      </c>
      <c r="G134" s="10">
        <f t="shared" si="27"/>
        <v>19776</v>
      </c>
      <c r="H134" s="15">
        <f t="shared" si="28"/>
        <v>3.2602326583369239</v>
      </c>
      <c r="I134" s="10">
        <v>78834</v>
      </c>
      <c r="K134" s="11">
        <f t="shared" si="31"/>
        <v>16.982766049116758</v>
      </c>
      <c r="L134" s="10">
        <v>23240</v>
      </c>
      <c r="M134" s="10">
        <f t="shared" si="29"/>
        <v>46480</v>
      </c>
      <c r="N134" s="10">
        <f t="shared" si="30"/>
        <v>31346</v>
      </c>
    </row>
    <row r="135" spans="1:17">
      <c r="A135" t="s">
        <v>8</v>
      </c>
      <c r="B135" s="7" t="s">
        <v>53</v>
      </c>
      <c r="C135" s="7" t="str">
        <f t="shared" si="32"/>
        <v>2023</v>
      </c>
      <c r="D135" s="7" t="str">
        <f t="shared" si="33"/>
        <v>Q4</v>
      </c>
      <c r="E135" s="10">
        <v>4030</v>
      </c>
      <c r="F135" s="10">
        <v>9218</v>
      </c>
      <c r="G135" s="10">
        <f t="shared" si="27"/>
        <v>13248</v>
      </c>
      <c r="H135" s="15">
        <f t="shared" si="28"/>
        <v>2.2873449131513648</v>
      </c>
      <c r="I135" s="10">
        <v>23569</v>
      </c>
      <c r="K135" s="11">
        <f t="shared" si="31"/>
        <v>5.8483870967741938</v>
      </c>
      <c r="L135" s="10">
        <v>5038</v>
      </c>
      <c r="M135" s="10">
        <f t="shared" si="29"/>
        <v>10076</v>
      </c>
      <c r="N135" s="10">
        <f t="shared" si="30"/>
        <v>858</v>
      </c>
    </row>
    <row r="136" spans="1:17">
      <c r="A136" s="6" t="s">
        <v>7</v>
      </c>
      <c r="B136" s="7" t="s">
        <v>53</v>
      </c>
      <c r="C136" s="7" t="str">
        <f t="shared" si="32"/>
        <v>2023</v>
      </c>
      <c r="D136" s="7" t="str">
        <f t="shared" si="33"/>
        <v>Q4</v>
      </c>
      <c r="E136" s="10">
        <v>3285</v>
      </c>
      <c r="F136" s="10">
        <v>14672</v>
      </c>
      <c r="G136" s="10">
        <f t="shared" si="27"/>
        <v>17957</v>
      </c>
      <c r="H136" s="15">
        <f t="shared" si="28"/>
        <v>4.4663622526636226</v>
      </c>
      <c r="I136" s="10">
        <v>32787</v>
      </c>
      <c r="J136" s="10">
        <v>1202</v>
      </c>
      <c r="K136" s="11">
        <f t="shared" si="31"/>
        <v>9.9808219178082194</v>
      </c>
      <c r="L136" s="10">
        <v>9697</v>
      </c>
      <c r="M136" s="10">
        <f t="shared" si="29"/>
        <v>19394</v>
      </c>
      <c r="N136" s="10">
        <f t="shared" si="30"/>
        <v>4722</v>
      </c>
    </row>
    <row r="137" spans="1:17">
      <c r="A137" t="s">
        <v>28</v>
      </c>
      <c r="B137" s="7" t="s">
        <v>53</v>
      </c>
      <c r="C137" s="7" t="str">
        <f t="shared" si="32"/>
        <v>2023</v>
      </c>
      <c r="D137" s="7" t="str">
        <f t="shared" si="33"/>
        <v>Q4</v>
      </c>
      <c r="E137" s="10">
        <v>1716</v>
      </c>
      <c r="F137" s="10">
        <v>6648</v>
      </c>
      <c r="G137" s="10">
        <f t="shared" si="27"/>
        <v>8364</v>
      </c>
      <c r="H137" s="15">
        <f t="shared" si="28"/>
        <v>3.8741258741258742</v>
      </c>
      <c r="I137" s="10">
        <v>14679</v>
      </c>
      <c r="J137" s="10">
        <v>1123</v>
      </c>
      <c r="K137" s="11">
        <f t="shared" si="31"/>
        <v>8.5541958041958051</v>
      </c>
      <c r="L137" s="10">
        <v>3761</v>
      </c>
      <c r="M137" s="10">
        <f t="shared" si="29"/>
        <v>7522</v>
      </c>
      <c r="N137" s="9">
        <f t="shared" si="30"/>
        <v>874</v>
      </c>
    </row>
    <row r="138" spans="1:17">
      <c r="A138" s="6" t="s">
        <v>2</v>
      </c>
      <c r="B138" s="7" t="s">
        <v>53</v>
      </c>
      <c r="C138" s="7" t="str">
        <f t="shared" si="32"/>
        <v>2023</v>
      </c>
      <c r="D138" s="7" t="str">
        <f t="shared" si="33"/>
        <v>Q4</v>
      </c>
      <c r="E138" s="10">
        <v>2098</v>
      </c>
      <c r="F138" s="10">
        <v>12135</v>
      </c>
      <c r="G138" s="10">
        <f t="shared" si="27"/>
        <v>14233</v>
      </c>
      <c r="H138" s="15">
        <f t="shared" si="28"/>
        <v>5.7840800762631082</v>
      </c>
      <c r="I138" s="10">
        <v>30347</v>
      </c>
      <c r="J138" s="10">
        <v>2320</v>
      </c>
      <c r="K138" s="11">
        <f t="shared" si="31"/>
        <v>14.464728312678742</v>
      </c>
      <c r="L138" s="10">
        <v>8312</v>
      </c>
      <c r="M138" s="10">
        <f t="shared" si="29"/>
        <v>16624</v>
      </c>
      <c r="N138" s="10">
        <f t="shared" si="30"/>
        <v>4489</v>
      </c>
    </row>
    <row r="139" spans="1:17">
      <c r="A139" t="s">
        <v>16</v>
      </c>
      <c r="B139" s="7" t="s">
        <v>53</v>
      </c>
      <c r="C139" s="7" t="str">
        <f t="shared" si="32"/>
        <v>2023</v>
      </c>
      <c r="D139" s="7" t="str">
        <f t="shared" si="33"/>
        <v>Q4</v>
      </c>
      <c r="E139" s="10">
        <v>3447</v>
      </c>
      <c r="F139" s="10">
        <v>5394</v>
      </c>
      <c r="G139" s="10">
        <f t="shared" si="27"/>
        <v>8841</v>
      </c>
      <c r="H139" s="15">
        <f t="shared" si="28"/>
        <v>1.5648389904264577</v>
      </c>
      <c r="I139" s="10">
        <v>27268</v>
      </c>
      <c r="J139" s="10">
        <v>598</v>
      </c>
      <c r="K139" s="11">
        <f t="shared" si="31"/>
        <v>7.9106469393675658</v>
      </c>
      <c r="L139" s="10">
        <v>3643</v>
      </c>
      <c r="M139" s="10">
        <f t="shared" si="29"/>
        <v>7286</v>
      </c>
      <c r="N139" s="10">
        <f t="shared" si="30"/>
        <v>1892</v>
      </c>
    </row>
    <row r="140" spans="1:17">
      <c r="A140" s="6" t="s">
        <v>6</v>
      </c>
      <c r="B140" s="7" t="s">
        <v>54</v>
      </c>
      <c r="C140" s="7" t="str">
        <f t="shared" si="32"/>
        <v>2024</v>
      </c>
      <c r="D140" s="7" t="str">
        <f t="shared" ref="D140:D149" si="34">RIGHT(B140,2)</f>
        <v>Q1</v>
      </c>
      <c r="E140" s="11">
        <v>25083</v>
      </c>
      <c r="F140" s="11">
        <v>11941</v>
      </c>
      <c r="G140" s="11">
        <f t="shared" si="27"/>
        <v>37024</v>
      </c>
      <c r="H140" s="15">
        <f t="shared" si="28"/>
        <v>0.47605948251804009</v>
      </c>
      <c r="I140" s="10">
        <v>120438</v>
      </c>
      <c r="K140" s="11">
        <f t="shared" si="31"/>
        <v>4.8015787585217078</v>
      </c>
      <c r="L140" s="10">
        <v>9498</v>
      </c>
      <c r="M140" s="10">
        <f t="shared" si="29"/>
        <v>18996</v>
      </c>
      <c r="N140" s="10">
        <f t="shared" si="30"/>
        <v>7055</v>
      </c>
    </row>
    <row r="141" spans="1:17">
      <c r="A141" t="s">
        <v>3</v>
      </c>
      <c r="B141" s="7" t="s">
        <v>54</v>
      </c>
      <c r="C141" s="7" t="str">
        <f t="shared" si="32"/>
        <v>2024</v>
      </c>
      <c r="D141" s="7" t="str">
        <f t="shared" si="34"/>
        <v>Q1</v>
      </c>
      <c r="E141" s="11">
        <v>5143</v>
      </c>
      <c r="F141" s="11">
        <v>9957</v>
      </c>
      <c r="G141" s="11">
        <f t="shared" si="27"/>
        <v>15100</v>
      </c>
      <c r="H141" s="15">
        <f t="shared" si="28"/>
        <v>1.9360295547345907</v>
      </c>
      <c r="I141" s="10">
        <v>74152</v>
      </c>
      <c r="K141" s="11">
        <f t="shared" si="31"/>
        <v>14.418043943223799</v>
      </c>
      <c r="L141" s="10">
        <v>17124</v>
      </c>
      <c r="M141" s="10">
        <f t="shared" si="29"/>
        <v>34248</v>
      </c>
      <c r="N141" s="10">
        <f t="shared" si="30"/>
        <v>24291</v>
      </c>
    </row>
    <row r="142" spans="1:17">
      <c r="A142" s="6" t="s">
        <v>5</v>
      </c>
      <c r="B142" s="7" t="s">
        <v>54</v>
      </c>
      <c r="C142" s="7" t="str">
        <f t="shared" si="32"/>
        <v>2024</v>
      </c>
      <c r="D142" s="7" t="str">
        <f t="shared" si="34"/>
        <v>Q1</v>
      </c>
      <c r="E142" s="10">
        <v>2188</v>
      </c>
      <c r="F142" s="10">
        <v>8572</v>
      </c>
      <c r="G142" s="11">
        <f t="shared" si="27"/>
        <v>10760</v>
      </c>
      <c r="H142" s="15">
        <f t="shared" si="28"/>
        <v>3.9177330895795248</v>
      </c>
      <c r="I142" s="10">
        <v>26594</v>
      </c>
      <c r="K142" s="11">
        <f t="shared" si="31"/>
        <v>12.154478976234003</v>
      </c>
      <c r="L142" s="10">
        <v>8177</v>
      </c>
      <c r="M142" s="10">
        <f t="shared" si="29"/>
        <v>16354</v>
      </c>
      <c r="N142" s="10">
        <f t="shared" si="30"/>
        <v>7782</v>
      </c>
    </row>
    <row r="143" spans="1:17">
      <c r="A143" t="s">
        <v>4</v>
      </c>
      <c r="B143" s="7" t="s">
        <v>54</v>
      </c>
      <c r="C143" s="7" t="str">
        <f t="shared" si="32"/>
        <v>2024</v>
      </c>
      <c r="D143" s="7" t="str">
        <f t="shared" si="34"/>
        <v>Q1</v>
      </c>
      <c r="E143" s="10">
        <v>4586</v>
      </c>
      <c r="F143" s="10">
        <v>19838</v>
      </c>
      <c r="G143" s="11">
        <f t="shared" si="27"/>
        <v>24424</v>
      </c>
      <c r="H143" s="15">
        <f t="shared" si="28"/>
        <v>4.3257740950719583</v>
      </c>
      <c r="I143" s="10">
        <v>153141</v>
      </c>
      <c r="K143" s="11">
        <f t="shared" si="31"/>
        <v>33.393153074574791</v>
      </c>
      <c r="L143" s="10">
        <v>24552</v>
      </c>
      <c r="M143" s="10">
        <f t="shared" si="29"/>
        <v>49104</v>
      </c>
      <c r="N143" s="10">
        <f t="shared" si="30"/>
        <v>29266</v>
      </c>
    </row>
    <row r="144" spans="1:17">
      <c r="A144" s="6" t="s">
        <v>0</v>
      </c>
      <c r="B144" s="7" t="s">
        <v>54</v>
      </c>
      <c r="C144" s="7" t="str">
        <f t="shared" si="32"/>
        <v>2024</v>
      </c>
      <c r="D144" s="7" t="str">
        <f t="shared" si="34"/>
        <v>Q1</v>
      </c>
      <c r="E144" s="10">
        <v>7579</v>
      </c>
      <c r="F144" s="10">
        <v>17570</v>
      </c>
      <c r="G144" s="10">
        <f t="shared" si="27"/>
        <v>25149</v>
      </c>
      <c r="H144" s="15">
        <f t="shared" si="28"/>
        <v>2.3182477899459033</v>
      </c>
      <c r="I144" s="10">
        <v>84178</v>
      </c>
      <c r="K144" s="11">
        <f t="shared" si="31"/>
        <v>11.106742314289484</v>
      </c>
      <c r="L144" s="10">
        <v>24020</v>
      </c>
      <c r="M144" s="10">
        <f t="shared" si="29"/>
        <v>48040</v>
      </c>
      <c r="N144" s="10">
        <f t="shared" si="30"/>
        <v>30470</v>
      </c>
    </row>
    <row r="145" spans="1:14">
      <c r="A145" t="s">
        <v>8</v>
      </c>
      <c r="B145" s="7" t="s">
        <v>54</v>
      </c>
      <c r="C145" s="7" t="str">
        <f t="shared" si="32"/>
        <v>2024</v>
      </c>
      <c r="D145" s="7" t="str">
        <f t="shared" si="34"/>
        <v>Q1</v>
      </c>
      <c r="E145" s="10">
        <v>4911</v>
      </c>
      <c r="F145" s="10">
        <v>9869</v>
      </c>
      <c r="G145" s="10">
        <f t="shared" si="27"/>
        <v>14780</v>
      </c>
      <c r="H145" s="15">
        <f t="shared" si="28"/>
        <v>2.0095703522704134</v>
      </c>
      <c r="I145" s="10">
        <v>24158</v>
      </c>
      <c r="J145" s="10">
        <v>14282</v>
      </c>
      <c r="K145" s="11">
        <f>I145/F145</f>
        <v>2.4478670584659032</v>
      </c>
      <c r="L145" s="10">
        <v>5220</v>
      </c>
      <c r="M145" s="10">
        <f t="shared" si="29"/>
        <v>10440</v>
      </c>
      <c r="N145" s="10">
        <f t="shared" si="30"/>
        <v>571</v>
      </c>
    </row>
    <row r="146" spans="1:14">
      <c r="A146" s="6" t="s">
        <v>7</v>
      </c>
      <c r="B146" s="7" t="s">
        <v>54</v>
      </c>
      <c r="C146" s="7" t="str">
        <f t="shared" si="32"/>
        <v>2024</v>
      </c>
      <c r="D146" s="7" t="str">
        <f t="shared" si="34"/>
        <v>Q1</v>
      </c>
      <c r="E146" s="10">
        <v>3220</v>
      </c>
      <c r="F146" s="10">
        <v>16204</v>
      </c>
      <c r="G146" s="10">
        <f t="shared" si="27"/>
        <v>19424</v>
      </c>
      <c r="H146" s="15">
        <f t="shared" ref="H146:H155" si="35">F146/E146</f>
        <v>5.0322981366459629</v>
      </c>
      <c r="I146" s="10">
        <v>30665</v>
      </c>
      <c r="J146" s="10">
        <v>1302</v>
      </c>
      <c r="K146" s="11">
        <f t="shared" si="31"/>
        <v>9.5232919254658377</v>
      </c>
      <c r="L146" s="10">
        <v>9859</v>
      </c>
      <c r="M146" s="10">
        <f t="shared" si="29"/>
        <v>19718</v>
      </c>
      <c r="N146" s="10">
        <f t="shared" ref="N146:N159" si="36">M146-F146</f>
        <v>3514</v>
      </c>
    </row>
    <row r="147" spans="1:14">
      <c r="A147" t="s">
        <v>28</v>
      </c>
      <c r="B147" s="7" t="s">
        <v>54</v>
      </c>
      <c r="C147" s="7" t="str">
        <f t="shared" si="32"/>
        <v>2024</v>
      </c>
      <c r="D147" s="7" t="str">
        <f t="shared" si="34"/>
        <v>Q1</v>
      </c>
      <c r="E147" s="10">
        <v>1429</v>
      </c>
      <c r="F147" s="10">
        <v>8101</v>
      </c>
      <c r="G147" s="10">
        <f t="shared" si="27"/>
        <v>9530</v>
      </c>
      <c r="H147" s="15">
        <f t="shared" si="35"/>
        <v>5.6689993002099373</v>
      </c>
      <c r="I147" s="10">
        <v>14887</v>
      </c>
      <c r="J147" s="10">
        <v>949</v>
      </c>
      <c r="K147" s="11">
        <f t="shared" si="31"/>
        <v>10.417774667599721</v>
      </c>
      <c r="L147" s="10">
        <v>3761</v>
      </c>
      <c r="M147" s="10">
        <f t="shared" si="29"/>
        <v>7522</v>
      </c>
      <c r="N147" s="10">
        <f t="shared" si="36"/>
        <v>-579</v>
      </c>
    </row>
    <row r="148" spans="1:14">
      <c r="A148" s="6" t="s">
        <v>2</v>
      </c>
      <c r="B148" s="7" t="s">
        <v>54</v>
      </c>
      <c r="C148" s="7" t="str">
        <f t="shared" si="32"/>
        <v>2024</v>
      </c>
      <c r="D148" s="7" t="str">
        <f t="shared" si="34"/>
        <v>Q1</v>
      </c>
      <c r="E148" s="10">
        <v>1951</v>
      </c>
      <c r="F148" s="10">
        <v>14200</v>
      </c>
      <c r="G148" s="10">
        <f t="shared" si="27"/>
        <v>16151</v>
      </c>
      <c r="H148" s="15">
        <f t="shared" si="35"/>
        <v>7.2783188108662227</v>
      </c>
      <c r="I148" s="10">
        <v>30624</v>
      </c>
      <c r="J148" s="10">
        <v>1900</v>
      </c>
      <c r="K148" s="11">
        <f t="shared" si="31"/>
        <v>15.696565863659663</v>
      </c>
      <c r="L148" s="10">
        <v>8588</v>
      </c>
      <c r="M148" s="10">
        <f t="shared" si="29"/>
        <v>17176</v>
      </c>
      <c r="N148" s="10">
        <f t="shared" si="36"/>
        <v>2976</v>
      </c>
    </row>
    <row r="149" spans="1:14">
      <c r="A149" t="s">
        <v>16</v>
      </c>
      <c r="B149" s="7" t="s">
        <v>54</v>
      </c>
      <c r="C149" s="7" t="str">
        <f t="shared" si="32"/>
        <v>2024</v>
      </c>
      <c r="D149" s="7" t="str">
        <f t="shared" si="34"/>
        <v>Q1</v>
      </c>
      <c r="E149" s="10">
        <v>4402</v>
      </c>
      <c r="F149" s="10">
        <v>6266</v>
      </c>
      <c r="G149" s="10">
        <f t="shared" si="27"/>
        <v>10668</v>
      </c>
      <c r="H149" s="15">
        <f t="shared" si="35"/>
        <v>1.4234438891412995</v>
      </c>
      <c r="I149" s="10">
        <v>27213</v>
      </c>
      <c r="J149" s="10">
        <v>596</v>
      </c>
      <c r="K149" s="11">
        <f t="shared" si="31"/>
        <v>6.181962744207179</v>
      </c>
      <c r="L149" s="10">
        <v>3769</v>
      </c>
      <c r="M149" s="10">
        <f t="shared" si="29"/>
        <v>7538</v>
      </c>
      <c r="N149" s="10">
        <f t="shared" si="36"/>
        <v>1272</v>
      </c>
    </row>
    <row r="150" spans="1:14">
      <c r="A150" s="6" t="s">
        <v>6</v>
      </c>
      <c r="B150" s="7" t="s">
        <v>62</v>
      </c>
      <c r="C150" s="7" t="str">
        <f t="shared" ref="C150:C159" si="37">LEFT(B150,4)</f>
        <v>2024</v>
      </c>
      <c r="D150" s="7" t="str">
        <f t="shared" ref="D150:D159" si="38">RIGHT(B150,2)</f>
        <v>Q2</v>
      </c>
      <c r="E150" s="10">
        <v>14000</v>
      </c>
      <c r="F150" s="10">
        <v>10700</v>
      </c>
      <c r="G150" s="10">
        <f t="shared" si="27"/>
        <v>24700</v>
      </c>
      <c r="H150" s="14">
        <f t="shared" si="35"/>
        <v>0.76428571428571423</v>
      </c>
      <c r="I150" s="10">
        <v>114000</v>
      </c>
      <c r="J150" s="10">
        <v>4800</v>
      </c>
      <c r="K150" s="10">
        <f t="shared" si="31"/>
        <v>8.1428571428571423</v>
      </c>
      <c r="L150" s="10">
        <v>8522</v>
      </c>
      <c r="M150" s="10">
        <f t="shared" si="29"/>
        <v>17044</v>
      </c>
      <c r="N150" s="10">
        <f t="shared" si="36"/>
        <v>6344</v>
      </c>
    </row>
    <row r="151" spans="1:14">
      <c r="A151" t="s">
        <v>3</v>
      </c>
      <c r="B151" s="7" t="s">
        <v>62</v>
      </c>
      <c r="C151" s="7" t="str">
        <f t="shared" si="37"/>
        <v>2024</v>
      </c>
      <c r="D151" s="7" t="str">
        <f t="shared" si="38"/>
        <v>Q2</v>
      </c>
      <c r="E151" s="10">
        <v>3590</v>
      </c>
      <c r="F151" s="10">
        <v>11246</v>
      </c>
      <c r="G151" s="10">
        <f t="shared" si="27"/>
        <v>14836</v>
      </c>
      <c r="H151" s="14">
        <f t="shared" si="35"/>
        <v>3.1325905292479108</v>
      </c>
      <c r="I151" s="10">
        <v>71000</v>
      </c>
      <c r="J151" s="10">
        <v>10079</v>
      </c>
      <c r="K151" s="10">
        <f t="shared" si="31"/>
        <v>19.777158774373259</v>
      </c>
      <c r="L151" s="10">
        <v>17284</v>
      </c>
      <c r="M151" s="10">
        <f t="shared" si="29"/>
        <v>34568</v>
      </c>
      <c r="N151" s="10">
        <f t="shared" si="36"/>
        <v>23322</v>
      </c>
    </row>
    <row r="152" spans="1:14">
      <c r="A152" s="6" t="s">
        <v>5</v>
      </c>
      <c r="B152" s="7" t="s">
        <v>62</v>
      </c>
      <c r="C152" s="7" t="str">
        <f t="shared" si="37"/>
        <v>2024</v>
      </c>
      <c r="D152" s="7" t="str">
        <f t="shared" si="38"/>
        <v>Q2</v>
      </c>
      <c r="E152" s="10">
        <v>1717</v>
      </c>
      <c r="F152" s="10">
        <v>7946</v>
      </c>
      <c r="G152" s="10">
        <f t="shared" si="27"/>
        <v>9663</v>
      </c>
      <c r="H152" s="14">
        <f t="shared" si="35"/>
        <v>4.6278392545136864</v>
      </c>
      <c r="I152" s="10">
        <v>28638</v>
      </c>
      <c r="J152" s="10">
        <v>470</v>
      </c>
      <c r="K152" s="10">
        <f t="shared" si="31"/>
        <v>16.67909143855562</v>
      </c>
      <c r="L152" s="10">
        <v>8858</v>
      </c>
      <c r="M152" s="10">
        <f t="shared" si="29"/>
        <v>17716</v>
      </c>
      <c r="N152" s="10">
        <f t="shared" si="36"/>
        <v>9770</v>
      </c>
    </row>
    <row r="153" spans="1:14">
      <c r="A153" t="s">
        <v>4</v>
      </c>
      <c r="B153" s="7" t="s">
        <v>62</v>
      </c>
      <c r="C153" s="7" t="str">
        <f t="shared" si="37"/>
        <v>2024</v>
      </c>
      <c r="D153" s="7" t="str">
        <f t="shared" si="38"/>
        <v>Q2</v>
      </c>
      <c r="E153" s="10">
        <v>7200</v>
      </c>
      <c r="F153" s="10">
        <v>24693</v>
      </c>
      <c r="G153" s="10">
        <f t="shared" si="27"/>
        <v>31893</v>
      </c>
      <c r="H153" s="14">
        <f t="shared" si="35"/>
        <v>3.4295833333333334</v>
      </c>
      <c r="I153" s="10">
        <v>157000</v>
      </c>
      <c r="J153" s="10">
        <v>70000</v>
      </c>
      <c r="K153" s="10">
        <f t="shared" si="31"/>
        <v>21.805555555555557</v>
      </c>
      <c r="L153" s="10">
        <v>24643</v>
      </c>
      <c r="M153" s="10">
        <f t="shared" si="29"/>
        <v>49286</v>
      </c>
      <c r="N153" s="10">
        <f t="shared" si="36"/>
        <v>24593</v>
      </c>
    </row>
    <row r="154" spans="1:14">
      <c r="A154" s="6" t="s">
        <v>0</v>
      </c>
      <c r="B154" s="7" t="s">
        <v>62</v>
      </c>
      <c r="C154" s="7" t="str">
        <f t="shared" si="37"/>
        <v>2024</v>
      </c>
      <c r="D154" s="7" t="str">
        <f t="shared" si="38"/>
        <v>Q2</v>
      </c>
      <c r="E154" s="10">
        <v>7000</v>
      </c>
      <c r="F154" s="10">
        <v>20285</v>
      </c>
      <c r="G154" s="10">
        <f t="shared" si="27"/>
        <v>27285</v>
      </c>
      <c r="H154" s="14">
        <f t="shared" si="35"/>
        <v>2.8978571428571427</v>
      </c>
      <c r="I154" s="10">
        <v>89000</v>
      </c>
      <c r="J154" s="10">
        <v>9400</v>
      </c>
      <c r="K154" s="10">
        <f t="shared" si="31"/>
        <v>12.714285714285714</v>
      </c>
      <c r="L154" s="10">
        <v>24092</v>
      </c>
      <c r="M154" s="10">
        <f t="shared" si="29"/>
        <v>48184</v>
      </c>
      <c r="N154" s="10">
        <f t="shared" si="36"/>
        <v>27899</v>
      </c>
    </row>
    <row r="155" spans="1:14">
      <c r="A155" t="s">
        <v>8</v>
      </c>
      <c r="B155" s="7" t="s">
        <v>62</v>
      </c>
      <c r="C155" s="7" t="str">
        <f t="shared" si="37"/>
        <v>2024</v>
      </c>
      <c r="D155" s="7" t="str">
        <f t="shared" si="38"/>
        <v>Q2</v>
      </c>
      <c r="E155" s="10">
        <v>4675</v>
      </c>
      <c r="F155" s="10">
        <v>9900</v>
      </c>
      <c r="G155" s="10">
        <f t="shared" si="27"/>
        <v>14575</v>
      </c>
      <c r="H155" s="14">
        <f t="shared" si="35"/>
        <v>2.1176470588235294</v>
      </c>
      <c r="I155" s="10">
        <v>26173</v>
      </c>
      <c r="J155" s="10">
        <v>15179</v>
      </c>
      <c r="K155" s="10">
        <f t="shared" si="31"/>
        <v>5.5985026737967916</v>
      </c>
      <c r="L155" s="10">
        <v>5404</v>
      </c>
      <c r="M155" s="10">
        <f t="shared" si="29"/>
        <v>10808</v>
      </c>
      <c r="N155" s="10">
        <f t="shared" si="36"/>
        <v>908</v>
      </c>
    </row>
    <row r="156" spans="1:14">
      <c r="A156" s="6" t="s">
        <v>7</v>
      </c>
      <c r="B156" s="7" t="s">
        <v>62</v>
      </c>
      <c r="C156" s="7" t="str">
        <f t="shared" si="37"/>
        <v>2024</v>
      </c>
      <c r="D156" s="7" t="str">
        <f t="shared" si="38"/>
        <v>Q2</v>
      </c>
      <c r="E156" s="10">
        <v>2914</v>
      </c>
      <c r="F156" s="10">
        <v>16746</v>
      </c>
      <c r="G156" s="10">
        <f t="shared" ref="G156:G157" si="39">E156+F156</f>
        <v>19660</v>
      </c>
      <c r="H156" s="14">
        <f t="shared" ref="H156:H157" si="40">F156/E156</f>
        <v>5.7467398764584763</v>
      </c>
      <c r="I156" s="10">
        <v>32445</v>
      </c>
      <c r="J156" s="10">
        <v>1137</v>
      </c>
      <c r="K156" s="10">
        <f t="shared" si="31"/>
        <v>11.134179821551133</v>
      </c>
      <c r="L156" s="10">
        <v>9993</v>
      </c>
      <c r="M156" s="10">
        <f t="shared" si="29"/>
        <v>19986</v>
      </c>
      <c r="N156" s="10">
        <f t="shared" si="36"/>
        <v>3240</v>
      </c>
    </row>
    <row r="157" spans="1:14">
      <c r="A157" t="s">
        <v>28</v>
      </c>
      <c r="B157" s="7" t="s">
        <v>62</v>
      </c>
      <c r="C157" s="7" t="str">
        <f t="shared" si="37"/>
        <v>2024</v>
      </c>
      <c r="D157" s="7" t="str">
        <f t="shared" si="38"/>
        <v>Q2</v>
      </c>
      <c r="E157" s="10">
        <v>578</v>
      </c>
      <c r="F157" s="10">
        <v>7855</v>
      </c>
      <c r="G157" s="10">
        <f t="shared" si="39"/>
        <v>8433</v>
      </c>
      <c r="H157" s="14">
        <f t="shared" si="40"/>
        <v>13.589965397923875</v>
      </c>
      <c r="I157" s="10">
        <v>14576</v>
      </c>
      <c r="J157" s="10">
        <v>941</v>
      </c>
      <c r="K157" s="10">
        <f t="shared" si="31"/>
        <v>25.217993079584776</v>
      </c>
      <c r="L157" s="10">
        <v>5555</v>
      </c>
      <c r="M157" s="10">
        <f t="shared" si="29"/>
        <v>11110</v>
      </c>
      <c r="N157" s="10">
        <f t="shared" si="36"/>
        <v>3255</v>
      </c>
    </row>
    <row r="158" spans="1:14">
      <c r="A158" s="6" t="s">
        <v>2</v>
      </c>
      <c r="B158" s="7" t="s">
        <v>62</v>
      </c>
      <c r="C158" s="7" t="str">
        <f t="shared" si="37"/>
        <v>2024</v>
      </c>
      <c r="D158" s="7" t="str">
        <f t="shared" si="38"/>
        <v>Q2</v>
      </c>
      <c r="E158" s="10">
        <v>2439</v>
      </c>
      <c r="F158" s="10">
        <v>18542</v>
      </c>
      <c r="G158" s="10">
        <f t="shared" ref="G158:G159" si="41">E158+F158</f>
        <v>20981</v>
      </c>
      <c r="H158" s="14">
        <f t="shared" ref="H158:H159" si="42">F158/E158</f>
        <v>7.6022960229602292</v>
      </c>
      <c r="I158" s="10">
        <v>32480</v>
      </c>
      <c r="J158" s="10">
        <v>2050</v>
      </c>
      <c r="K158" s="10">
        <f t="shared" si="31"/>
        <v>13.316933169331694</v>
      </c>
      <c r="L158" s="10">
        <v>10663</v>
      </c>
      <c r="M158" s="10">
        <f t="shared" si="29"/>
        <v>21326</v>
      </c>
      <c r="N158" s="10">
        <f t="shared" si="36"/>
        <v>2784</v>
      </c>
    </row>
    <row r="159" spans="1:14">
      <c r="A159" t="s">
        <v>16</v>
      </c>
      <c r="B159" s="7" t="s">
        <v>62</v>
      </c>
      <c r="C159" s="7" t="str">
        <f t="shared" si="37"/>
        <v>2024</v>
      </c>
      <c r="D159" s="7" t="str">
        <f t="shared" si="38"/>
        <v>Q2</v>
      </c>
      <c r="E159" s="10">
        <v>3800</v>
      </c>
      <c r="F159" s="10">
        <v>6607</v>
      </c>
      <c r="G159" s="10">
        <f t="shared" si="41"/>
        <v>10407</v>
      </c>
      <c r="H159" s="14">
        <f t="shared" si="42"/>
        <v>1.7386842105263158</v>
      </c>
      <c r="I159" s="10">
        <v>28840</v>
      </c>
      <c r="J159" s="10">
        <v>1225</v>
      </c>
      <c r="K159" s="10">
        <f t="shared" si="31"/>
        <v>7.5894736842105264</v>
      </c>
      <c r="L159" s="10">
        <v>3877</v>
      </c>
      <c r="M159" s="10">
        <f t="shared" si="29"/>
        <v>7754</v>
      </c>
      <c r="N159" s="10">
        <f t="shared" si="36"/>
        <v>1147</v>
      </c>
    </row>
  </sheetData>
  <autoFilter ref="A1:Q148" xr:uid="{230843D0-35FE-AB48-984A-0931554B8002}">
    <sortState xmlns:xlrd2="http://schemas.microsoft.com/office/spreadsheetml/2017/richdata2" ref="A2:Q148">
      <sortCondition ref="B1:B148"/>
    </sortState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1BD9-50DC-B245-9C18-0BCB02563278}">
  <dimension ref="A6:C6"/>
  <sheetViews>
    <sheetView workbookViewId="0">
      <selection activeCell="F10" sqref="F10"/>
    </sheetView>
  </sheetViews>
  <sheetFormatPr defaultColWidth="11" defaultRowHeight="15.5"/>
  <sheetData>
    <row r="6" spans="1:3">
      <c r="A6">
        <v>2300</v>
      </c>
      <c r="B6" s="8">
        <v>0.1</v>
      </c>
      <c r="C6">
        <f>A6*B6</f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C895-B38A-9447-A5B5-243F2056FBBE}">
  <dimension ref="A2:C15"/>
  <sheetViews>
    <sheetView topLeftCell="A2" workbookViewId="0">
      <selection activeCell="C21" sqref="C21"/>
    </sheetView>
  </sheetViews>
  <sheetFormatPr defaultColWidth="11" defaultRowHeight="15.5"/>
  <cols>
    <col min="1" max="1" width="19.5" customWidth="1"/>
  </cols>
  <sheetData>
    <row r="2" spans="1:3">
      <c r="A2" t="s">
        <v>17</v>
      </c>
    </row>
    <row r="3" spans="1:3">
      <c r="A3" t="s">
        <v>18</v>
      </c>
      <c r="B3" s="4">
        <v>16.16</v>
      </c>
      <c r="C3" s="3"/>
    </row>
    <row r="4" spans="1:3">
      <c r="A4" t="s">
        <v>19</v>
      </c>
      <c r="B4" s="4">
        <v>11.05</v>
      </c>
    </row>
    <row r="5" spans="1:3">
      <c r="A5" t="s">
        <v>20</v>
      </c>
      <c r="B5" s="4">
        <v>7.46</v>
      </c>
    </row>
    <row r="6" spans="1:3">
      <c r="A6" t="s">
        <v>21</v>
      </c>
      <c r="B6" s="4">
        <v>6.71</v>
      </c>
    </row>
    <row r="7" spans="1:3">
      <c r="A7" t="s">
        <v>22</v>
      </c>
      <c r="B7" s="4">
        <v>4.87</v>
      </c>
    </row>
    <row r="8" spans="1:3">
      <c r="A8" t="s">
        <v>23</v>
      </c>
      <c r="B8" s="4">
        <v>4.57</v>
      </c>
    </row>
    <row r="9" spans="1:3">
      <c r="A9" t="s">
        <v>24</v>
      </c>
      <c r="B9" s="4">
        <v>4.4400000000000004</v>
      </c>
    </row>
    <row r="10" spans="1:3">
      <c r="A10" t="s">
        <v>25</v>
      </c>
      <c r="B10" s="4">
        <v>4.2699999999999996</v>
      </c>
    </row>
    <row r="11" spans="1:3">
      <c r="A11" t="s">
        <v>26</v>
      </c>
      <c r="B11" s="4">
        <v>3.38</v>
      </c>
    </row>
    <row r="12" spans="1:3">
      <c r="A12" t="s">
        <v>27</v>
      </c>
      <c r="B12" s="4">
        <v>2.89</v>
      </c>
    </row>
    <row r="13" spans="1:3">
      <c r="B13" s="5">
        <f>SUM(B3:B12)</f>
        <v>65.8</v>
      </c>
    </row>
    <row r="15" spans="1:3">
      <c r="B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Khoi. Le Ngoc</cp:lastModifiedBy>
  <dcterms:created xsi:type="dcterms:W3CDTF">2022-02-28T14:01:26Z</dcterms:created>
  <dcterms:modified xsi:type="dcterms:W3CDTF">2024-07-22T08:45:36Z</dcterms:modified>
</cp:coreProperties>
</file>