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46" i="6" l="1"/>
  <c r="H46" i="6"/>
  <c r="O2" i="4"/>
  <c r="O3" i="4"/>
  <c r="O4" i="4"/>
  <c r="O5" i="4"/>
  <c r="O6" i="4"/>
  <c r="O7" i="4"/>
  <c r="O8" i="4"/>
  <c r="O9" i="4"/>
  <c r="O10" i="4"/>
  <c r="O11" i="4"/>
  <c r="O12" i="4"/>
  <c r="O13" i="4"/>
  <c r="O14" i="4"/>
  <c r="O15" i="4"/>
  <c r="O16" i="4"/>
  <c r="O17" i="4"/>
  <c r="O18" i="4"/>
  <c r="O19" i="4"/>
  <c r="O20" i="4"/>
  <c r="O21" i="4"/>
  <c r="G2" i="4"/>
  <c r="G3" i="4"/>
  <c r="G4" i="4"/>
  <c r="G5" i="4"/>
  <c r="G6" i="4"/>
  <c r="G7" i="4"/>
  <c r="G8" i="4"/>
  <c r="G9" i="4"/>
  <c r="G10" i="4"/>
  <c r="G11" i="4"/>
  <c r="G12" i="4"/>
  <c r="G13" i="4"/>
  <c r="G14" i="4"/>
  <c r="G15" i="4"/>
  <c r="G16"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Q13" i="4" a="1"/>
  <c r="Q13" i="4" s="1"/>
  <c r="C2" i="4"/>
  <c r="I6" i="4" a="1"/>
  <c r="I6" i="4" s="1"/>
  <c r="K6" i="4" s="1" a="1"/>
  <c r="K6" i="4" s="1"/>
  <c r="I7" i="4" a="1"/>
  <c r="I7" i="4" s="1"/>
  <c r="K7" i="4" s="1" a="1"/>
  <c r="K7" i="4" s="1"/>
  <c r="I8" i="4" a="1"/>
  <c r="I8" i="4" s="1"/>
  <c r="K8" i="4" s="1" a="1"/>
  <c r="K8" i="4" s="1"/>
  <c r="I9" i="4" a="1"/>
  <c r="I9" i="4" s="1"/>
  <c r="K9" i="4" s="1" a="1"/>
  <c r="K9" i="4" s="1"/>
  <c r="I10" i="4" a="1"/>
  <c r="I10" i="4" s="1"/>
  <c r="K10" i="4" s="1" a="1"/>
  <c r="K10" i="4" s="1"/>
  <c r="I4" i="4" a="1"/>
  <c r="I4" i="4" s="1"/>
  <c r="I14" i="4" a="1"/>
  <c r="I14" i="4" s="1"/>
  <c r="I2" i="4" a="1"/>
  <c r="I2" i="4" s="1"/>
  <c r="I13" i="4" a="1"/>
  <c r="I13" i="4" s="1"/>
  <c r="I5" i="4" a="1"/>
  <c r="I5" i="4" s="1"/>
  <c r="I3" i="4" a="1"/>
  <c r="I3" i="4" s="1"/>
  <c r="I11" i="4" a="1"/>
  <c r="I11" i="4" s="1"/>
  <c r="K11" i="4" s="1" a="1"/>
  <c r="K11" i="4" s="1"/>
  <c r="I12" i="4" a="1"/>
  <c r="I12" i="4" s="1"/>
  <c r="I15" i="4" a="1"/>
  <c r="I15" i="4" s="1"/>
  <c r="K15" i="4" s="1" a="1"/>
  <c r="K15" i="4" s="1"/>
  <c r="I16" i="4" a="1"/>
  <c r="I16" i="4" s="1"/>
  <c r="K16" i="4" s="1" a="1"/>
  <c r="K16" i="4" s="1"/>
  <c r="I17" i="4" a="1"/>
  <c r="I17" i="4" s="1"/>
  <c r="K17" i="4" s="1" a="1"/>
  <c r="K17" i="4" s="1"/>
  <c r="I18" i="4" a="1"/>
  <c r="I18" i="4" s="1"/>
  <c r="K18" i="4" s="1" a="1"/>
  <c r="K18" i="4" s="1"/>
  <c r="I19" i="4" a="1"/>
  <c r="I19" i="4" s="1"/>
  <c r="K19" i="4" s="1" a="1"/>
  <c r="K19" i="4" s="1"/>
  <c r="I20" i="4" a="1"/>
  <c r="I20" i="4" s="1"/>
  <c r="K20" i="4" s="1" a="1"/>
  <c r="K20" i="4" s="1"/>
  <c r="I21" i="4" a="1"/>
  <c r="I21" i="4" s="1"/>
  <c r="K21" i="4" s="1" a="1"/>
  <c r="K21" i="4" s="1"/>
  <c r="C3" i="4"/>
  <c r="C4" i="4"/>
  <c r="C5" i="4"/>
  <c r="H9" i="6"/>
  <c r="F9" i="6"/>
  <c r="H20" i="4" l="1"/>
  <c r="H16" i="4"/>
  <c r="H14" i="4"/>
  <c r="H8" i="4"/>
  <c r="H19" i="4"/>
  <c r="H15" i="4"/>
  <c r="H5" i="4"/>
  <c r="H7" i="4"/>
  <c r="H18" i="4"/>
  <c r="H13" i="4"/>
  <c r="H10" i="4"/>
  <c r="H6" i="4"/>
  <c r="H21" i="4"/>
  <c r="H17" i="4"/>
  <c r="H11" i="4"/>
  <c r="H2" i="4"/>
  <c r="H9" i="4"/>
  <c r="H4" i="4"/>
  <c r="H3" i="4"/>
  <c r="R13" i="4"/>
  <c r="P13" i="4"/>
  <c r="L12" i="4"/>
  <c r="H12" i="4"/>
  <c r="L13" i="4"/>
  <c r="L21" i="4"/>
  <c r="L17" i="4"/>
  <c r="L11" i="4"/>
  <c r="L2" i="4"/>
  <c r="L9" i="4"/>
  <c r="L18" i="4"/>
  <c r="L10" i="4"/>
  <c r="L6" i="4"/>
  <c r="L20" i="4"/>
  <c r="L16" i="4"/>
  <c r="L3" i="4"/>
  <c r="L14" i="4"/>
  <c r="L8" i="4"/>
  <c r="L19" i="4"/>
  <c r="L15" i="4"/>
  <c r="L5" i="4"/>
  <c r="L4" i="4"/>
  <c r="L7" i="4"/>
  <c r="J20" i="4"/>
  <c r="J16" i="4"/>
  <c r="J3" i="4"/>
  <c r="J14" i="4"/>
  <c r="J8" i="4"/>
  <c r="J19" i="4"/>
  <c r="J15" i="4"/>
  <c r="J5" i="4"/>
  <c r="J4" i="4"/>
  <c r="J7" i="4"/>
  <c r="J18" i="4"/>
  <c r="J12" i="4"/>
  <c r="J13" i="4"/>
  <c r="J10" i="4"/>
  <c r="J6" i="4"/>
  <c r="J21" i="4"/>
  <c r="J17" i="4"/>
  <c r="J11" i="4"/>
  <c r="J2" i="4"/>
  <c r="J9"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F2" i="6"/>
  <c r="F3" i="6"/>
  <c r="F4" i="6"/>
  <c r="H4" i="6"/>
  <c r="D8" i="4" l="1" a="1"/>
  <c r="D8" i="4" s="1"/>
  <c r="D5" i="4" a="1"/>
  <c r="D5" i="4" s="1"/>
  <c r="D6" i="4" a="1"/>
  <c r="D7" i="4" a="1"/>
  <c r="D7" i="4" s="1"/>
  <c r="D3" i="4" a="1"/>
  <c r="D3" i="4" s="1"/>
  <c r="D4" i="4" a="1"/>
  <c r="D4" i="4" s="1"/>
  <c r="D2" i="4" a="1"/>
  <c r="D6" i="4"/>
  <c r="D2" i="4"/>
  <c r="K3" i="4" a="1"/>
  <c r="K3" i="4" s="1"/>
  <c r="K14" i="4" a="1"/>
  <c r="K14" i="4" s="1"/>
  <c r="K4" i="4" a="1"/>
  <c r="K4" i="4" s="1"/>
  <c r="K12" i="4" a="1"/>
  <c r="K12" i="4" s="1"/>
  <c r="K5" i="4" a="1"/>
  <c r="K5" i="4" s="1"/>
  <c r="K13" i="4" a="1"/>
  <c r="K13" i="4" s="1"/>
  <c r="K2" i="4" a="1"/>
  <c r="K2"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9"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1"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<sst xmlns="http://schemas.openxmlformats.org/spreadsheetml/2006/main" count="169" uniqueCount="115">
  <si>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</si>
  <si>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</si>
  <si>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</si>
  <si>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</si>
  <si>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</si>
  <si>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</si>
  <si>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</si>
  <si>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</si>
  <si>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</si>
  <si>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</si>
  <si>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</si>
  <si>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</si>
  <si>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</si>
  <si>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</si>
  <si>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</si>
  <si>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</si>
  <si>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</si>
  <si>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</si>
  <si>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</si>
  <si>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</si>
  <si>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</si>
  <si>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</si>
  <si>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</si>
  <si>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</si>
  <si>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</si>
  <si>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</si>
  <si>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</si>
  <si>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</si>
  <si>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</si>
  <si>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</si>
  <si>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</si>
  <si>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</si>
  <si>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</si>
  <si>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</si>
  <si>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</si>
  <si>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</si>
  <si>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</si>
  <si>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</si>
  <si>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</si>
  <si>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</si>
  <si>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</si>
  <si>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</si>
  <si>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</si>
  <si>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</si>
  <si>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</si>
  <si>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</si>
  <si>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</si>
  <si>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</si>
  <si>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</si>
  <si>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</si>
  <si>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</si>
  <si>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</si>
  <si>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</si>
  <si>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</si>
  <si>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</si>
  <si>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</si>
  <si>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</si>
  <si>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</si>
  <si>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</si>
  <si>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</si>
  <si>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</si>
  <si>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</si>
  <si>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</si>
  <si>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</si>
  <si>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</si>
  <si>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</si>
  <si>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</si>
  <si>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</si>
  <si>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</si>
  <si>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</si>
  <si>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</si>
  <si>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</si>
  <si>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</si>
  <si>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</si>
  <si>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</si>
  <si>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</si>
  <si>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</si>
  <si>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</si>
  <si>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</si>
  <si>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</si>
  <si>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</si>
  <si>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</si>
  <si>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</si>
  <si>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</si>
  <si>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</si>
  <si>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</si>
  <si>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</si>
  <si>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</si>
  <si>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</si>
  <si>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</si>
  <si>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</si>
  <si>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</si>
  <si>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</si>
  <si>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</si>
  <si>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</si>
  <si>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</si>
  <si>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</si>
  <si>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</si>
  <si>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</si>
  <si>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</si>
  <si>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</si>
  <si>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</si>
  <si>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</si>
  <si>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</si>
  <si>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</si>
  <si>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</si>
  <si>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</si>
  <si>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</si>
  <si>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</si>
  <si>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</si>
  <si>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How important is graph theory to our work in the System's Department?</t>
  </si>
  <si>
    <t>Read articles</t>
  </si>
  <si>
    <t>How can I determine the respectability of a Journal?</t>
  </si>
  <si>
    <t>Modeling UbiComp social systems?</t>
  </si>
  <si>
    <t>Unsupervised Google Result Classifier?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</si>
</sst>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2" totalsRowShown="0">
  <autoFilter ref="A1:F32"/>
  <sortState ref="A2:F32">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46" totalsRowShown="0">
  <autoFilter ref="A1:H46"/>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25" totalsRowShown="0">
  <autoFilter ref="A1:B25">
    <filterColumn colId="1">
      <filters blank="1"/>
    </filterColumn>
  </autoFilter>
  <sortState ref="A2:B21">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8" totalsRowShown="0">
  <autoFilter ref="A1:D8"/>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1">
      <calculatedColumnFormula>MAX(Periods[Id])</calculatedColumnFormula>
    </tableColumn>
    <tableColumn id="7" name="Show" dataDxfId="27">
      <calculatedColumnFormula>LastWeekTasks[[#This Row],[Goal]] &lt;&gt; ""</calculatedColumnFormula>
    </tableColumn>
    <tableColumn id="5" name="Goal" dataDxfId="26">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5">
      <calculatedColumnFormula>IF(LastWeekTasks[[#This Row],[Goal]] = "", "", VLOOKUP(LastWeekTasks[[#This Row],[Goal]], Goals[], 2, FALSE))</calculatedColumnFormula>
    </tableColumn>
    <tableColumn id="6" name="Hours" dataDxfId="24">
      <calculatedColumnFormula array="1">IF(LastWeekTasks[[#This Row],[Goal]] = "", "", SUM((Times[Period] = LastWeekTasks[[#This Row],[Period]]) * (Times[Goal] = LastWeekTasks[[#This Row],[Goal]]) * (Times[Hours])))</calculatedColumnFormula>
    </tableColumn>
    <tableColumn id="3" name="Done" dataDxfId="23">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2"/>
    <tableColumn id="6" name="Period" dataDxfId="0">
      <calculatedColumnFormula>MAX(Periods[Id]) + 1</calculatedColumnFormula>
    </tableColumn>
    <tableColumn id="3" name="Show" dataDxfId="21">
      <calculatedColumnFormula>ThisWeekTasks[[#This Row],[Goal]] &lt;&gt; ""</calculatedColumnFormula>
    </tableColumn>
    <tableColumn id="5" name="Goal" dataDxfId="20">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9">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8"/>
    <tableColumn id="1" name="Question" dataDxfId="17">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
  <sheetViews>
    <sheetView topLeftCell="A11" workbookViewId="0">
      <selection activeCell="F31" sqref="F31"/>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6</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92</v>
      </c>
      <c r="D19" s="2">
        <v>42529</v>
      </c>
      <c r="E19" s="30">
        <v>4</v>
      </c>
      <c r="F19" s="30">
        <v>5</v>
      </c>
    </row>
    <row r="20" spans="1:13" x14ac:dyDescent="0.25">
      <c r="A20" s="5">
        <v>18</v>
      </c>
      <c r="B20" t="s">
        <v>73</v>
      </c>
      <c r="D20" s="2">
        <v>42538</v>
      </c>
      <c r="E20" s="30">
        <v>5</v>
      </c>
      <c r="F20" s="30">
        <v>5</v>
      </c>
    </row>
    <row r="21" spans="1:13" x14ac:dyDescent="0.25">
      <c r="A21" s="5">
        <v>32</v>
      </c>
      <c r="B21" t="s">
        <v>99</v>
      </c>
      <c r="D21" s="2"/>
      <c r="E21" s="30">
        <v>5</v>
      </c>
      <c r="F21" s="30">
        <v>5</v>
      </c>
    </row>
    <row r="22" spans="1:13" x14ac:dyDescent="0.25">
      <c r="A22" s="5">
        <v>30</v>
      </c>
      <c r="B22" t="s">
        <v>95</v>
      </c>
      <c r="D22" s="2"/>
      <c r="E22" s="30">
        <v>2</v>
      </c>
      <c r="F22" s="30"/>
    </row>
    <row r="23" spans="1:13" x14ac:dyDescent="0.25">
      <c r="A23" s="5">
        <v>14</v>
      </c>
      <c r="B23" t="s">
        <v>5</v>
      </c>
      <c r="D23" s="2"/>
      <c r="E23" s="30">
        <v>3</v>
      </c>
      <c r="F23" s="30"/>
      <c r="M23" s="8"/>
    </row>
    <row r="24" spans="1:13" x14ac:dyDescent="0.25">
      <c r="A24" s="5">
        <v>24</v>
      </c>
      <c r="B24" t="s">
        <v>111</v>
      </c>
      <c r="D24" s="2"/>
      <c r="E24" s="30">
        <v>3</v>
      </c>
      <c r="F24" s="30"/>
    </row>
    <row r="25" spans="1:13" x14ac:dyDescent="0.25">
      <c r="A25" s="5">
        <v>29</v>
      </c>
      <c r="B25" s="15" t="s">
        <v>76</v>
      </c>
      <c r="D25" s="2"/>
      <c r="E25" s="30">
        <v>4</v>
      </c>
      <c r="F25" s="30"/>
    </row>
    <row r="26" spans="1:13" x14ac:dyDescent="0.25">
      <c r="A26" s="5">
        <v>16</v>
      </c>
      <c r="B26" t="s">
        <v>49</v>
      </c>
      <c r="D26" s="2">
        <v>42577</v>
      </c>
      <c r="E26" s="30"/>
      <c r="F26" s="30"/>
    </row>
    <row r="27" spans="1:13" x14ac:dyDescent="0.25">
      <c r="A27" s="5">
        <v>22</v>
      </c>
      <c r="B27" t="s">
        <v>11</v>
      </c>
      <c r="D27" s="2">
        <v>42583</v>
      </c>
      <c r="E27" s="30"/>
      <c r="F27" s="30"/>
    </row>
    <row r="28" spans="1:13" x14ac:dyDescent="0.25">
      <c r="A28" s="5">
        <v>28</v>
      </c>
      <c r="B28" t="s">
        <v>71</v>
      </c>
      <c r="D28" s="2">
        <v>42585</v>
      </c>
      <c r="E28" s="30"/>
      <c r="F28" s="30"/>
    </row>
    <row r="29" spans="1:13" x14ac:dyDescent="0.25">
      <c r="A29" s="5">
        <v>19</v>
      </c>
      <c r="B29" s="15" t="s">
        <v>7</v>
      </c>
      <c r="D29" s="2">
        <v>42586</v>
      </c>
      <c r="E29" s="30"/>
      <c r="F29" s="30"/>
    </row>
    <row r="30" spans="1:13" x14ac:dyDescent="0.25">
      <c r="A30" s="5">
        <v>17</v>
      </c>
      <c r="B30" s="1" t="s">
        <v>2</v>
      </c>
      <c r="C30" t="s">
        <v>4</v>
      </c>
      <c r="D30" s="2">
        <v>42587</v>
      </c>
      <c r="E30" s="30"/>
      <c r="F30" s="30"/>
    </row>
    <row r="31" spans="1:13" x14ac:dyDescent="0.25">
      <c r="A31" s="5">
        <v>27</v>
      </c>
      <c r="B31" t="s">
        <v>70</v>
      </c>
      <c r="D31" s="2">
        <v>42587</v>
      </c>
      <c r="E31" s="30"/>
      <c r="F31" s="30"/>
    </row>
    <row r="32" spans="1:13" x14ac:dyDescent="0.25">
      <c r="A32" s="5">
        <v>0</v>
      </c>
      <c r="B32" t="s">
        <v>50</v>
      </c>
      <c r="D32" s="2"/>
      <c r="E32" s="30"/>
      <c r="F32"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0"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topLeftCell="A9" workbookViewId="0">
      <selection activeCell="G47" sqref="G47"/>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93</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94</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96</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96</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96</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97</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96</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99</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99</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99</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96</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96</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96</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100</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96</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96</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96</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96</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101</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96</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96</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96</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107</v>
      </c>
      <c r="B39">
        <v>7</v>
      </c>
      <c r="C39" s="3">
        <v>42544</v>
      </c>
      <c r="D39" s="6">
        <v>0.67708333333333337</v>
      </c>
      <c r="E39" s="6">
        <v>0.71875</v>
      </c>
      <c r="F39" s="6">
        <f>Times[[#This Row],[End]]-Times[[#This Row],[Start]]</f>
        <v>4.166666666666663E-2</v>
      </c>
      <c r="G39" s="30">
        <v>24</v>
      </c>
      <c r="H39" s="6" t="str">
        <f>VLOOKUP(Times[[#This Row],[Goal]], Goals[], 2, FALSE)</f>
        <v>Read articles</v>
      </c>
    </row>
    <row r="40" spans="1:8" x14ac:dyDescent="0.25">
      <c r="A40" t="s">
        <v>107</v>
      </c>
      <c r="B40">
        <v>7</v>
      </c>
      <c r="C40" s="3">
        <v>42545</v>
      </c>
      <c r="D40" s="6">
        <v>0.54166666666666663</v>
      </c>
      <c r="E40" s="6">
        <v>0.61458333333333337</v>
      </c>
      <c r="F40" s="6">
        <f>Times[[#This Row],[End]]-Times[[#This Row],[Start]]</f>
        <v>7.2916666666666741E-2</v>
      </c>
      <c r="G40" s="30">
        <v>24</v>
      </c>
      <c r="H40" s="6" t="str">
        <f>VLOOKUP(Times[[#This Row],[Goal]], Goals[], 2, FALSE)</f>
        <v>Read articles</v>
      </c>
    </row>
    <row r="41" spans="1:8" x14ac:dyDescent="0.25">
      <c r="A41" t="s">
        <v>107</v>
      </c>
      <c r="B41">
        <v>7</v>
      </c>
      <c r="C41" s="3">
        <v>42545</v>
      </c>
      <c r="D41" s="6">
        <v>0.69791666666666663</v>
      </c>
      <c r="E41" s="6">
        <v>0.75</v>
      </c>
      <c r="F41" s="6">
        <f>Times[[#This Row],[End]]-Times[[#This Row],[Start]]</f>
        <v>5.208333333333337E-2</v>
      </c>
      <c r="G41" s="30">
        <v>24</v>
      </c>
      <c r="H41" s="6" t="str">
        <f>VLOOKUP(Times[[#This Row],[Goal]], Goals[], 2, FALSE)</f>
        <v>Read articles</v>
      </c>
    </row>
    <row r="42" spans="1:8" x14ac:dyDescent="0.25">
      <c r="A42" t="s">
        <v>107</v>
      </c>
      <c r="B42">
        <v>7</v>
      </c>
      <c r="C42" s="3">
        <v>42546</v>
      </c>
      <c r="D42" s="6">
        <v>0.51041666666666663</v>
      </c>
      <c r="E42" s="6">
        <v>0.61458333333333337</v>
      </c>
      <c r="F42" s="6">
        <f>Times[[#This Row],[End]]-Times[[#This Row],[Start]]</f>
        <v>0.10416666666666674</v>
      </c>
      <c r="G42" s="30">
        <v>24</v>
      </c>
      <c r="H42" s="6" t="str">
        <f>VLOOKUP(Times[[#This Row],[Goal]], Goals[], 2, FALSE)</f>
        <v>Read articles</v>
      </c>
    </row>
    <row r="43" spans="1:8" x14ac:dyDescent="0.25">
      <c r="A43" t="s">
        <v>107</v>
      </c>
      <c r="B43">
        <v>7</v>
      </c>
      <c r="C43" s="3">
        <v>42546</v>
      </c>
      <c r="D43" s="6">
        <v>0.64583333333333337</v>
      </c>
      <c r="E43" s="6">
        <v>0.72916666666666663</v>
      </c>
      <c r="F43" s="6">
        <f>Times[[#This Row],[End]]-Times[[#This Row],[Start]]</f>
        <v>8.3333333333333259E-2</v>
      </c>
      <c r="G43" s="30">
        <v>24</v>
      </c>
      <c r="H43" s="6" t="str">
        <f>VLOOKUP(Times[[#This Row],[Goal]], Goals[], 2, FALSE)</f>
        <v>Read articles</v>
      </c>
    </row>
    <row r="44" spans="1:8" x14ac:dyDescent="0.25">
      <c r="A44" t="s">
        <v>107</v>
      </c>
      <c r="B44">
        <v>7</v>
      </c>
      <c r="C44" s="3">
        <v>42547</v>
      </c>
      <c r="D44" s="6">
        <v>0.54166666666666663</v>
      </c>
      <c r="E44" s="6">
        <v>0.58333333333333337</v>
      </c>
      <c r="F44" s="6">
        <f>Times[[#This Row],[End]]-Times[[#This Row],[Start]]</f>
        <v>4.1666666666666741E-2</v>
      </c>
      <c r="G44" s="30">
        <v>24</v>
      </c>
      <c r="H44" s="6" t="str">
        <f>VLOOKUP(Times[[#This Row],[Goal]], Goals[], 2, FALSE)</f>
        <v>Read articles</v>
      </c>
    </row>
    <row r="45" spans="1:8" x14ac:dyDescent="0.25">
      <c r="A45" t="s">
        <v>107</v>
      </c>
      <c r="B45">
        <v>7</v>
      </c>
      <c r="C45" s="3">
        <v>42547</v>
      </c>
      <c r="D45" s="6">
        <v>0.60416666666666663</v>
      </c>
      <c r="E45" s="6">
        <v>0.64583333333333337</v>
      </c>
      <c r="F45" s="6">
        <f>Times[[#This Row],[End]]-Times[[#This Row],[Start]]</f>
        <v>4.1666666666666741E-2</v>
      </c>
      <c r="G45" s="30">
        <v>24</v>
      </c>
      <c r="H45" s="6" t="str">
        <f>VLOOKUP(Times[[#This Row],[Goal]], Goals[], 2, FALSE)</f>
        <v>Read articles</v>
      </c>
    </row>
    <row r="46" spans="1:8" x14ac:dyDescent="0.25">
      <c r="B46">
        <v>7</v>
      </c>
      <c r="C46" s="3">
        <v>42547</v>
      </c>
      <c r="D46" s="6">
        <v>0.84375</v>
      </c>
      <c r="E46" s="6">
        <v>0.88541666666666663</v>
      </c>
      <c r="F46" s="6">
        <f>Times[[#This Row],[End]]-Times[[#This Row],[Start]]</f>
        <v>4.166666666666663E-2</v>
      </c>
      <c r="G46" s="30">
        <v>24</v>
      </c>
      <c r="H46" s="6" t="str">
        <f>VLOOKUP(Times[[#This Row],[Goal]], Goals[], 2, FALSE)</f>
        <v>Read articles</v>
      </c>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6" sqref="A26"/>
    </sheetView>
  </sheetViews>
  <sheetFormatPr defaultRowHeight="15" x14ac:dyDescent="0.25"/>
  <cols>
    <col min="1" max="1" width="110.140625" bestFit="1" customWidth="1"/>
    <col min="2" max="2" width="83" bestFit="1" customWidth="1"/>
  </cols>
  <sheetData>
    <row r="1" spans="1:2" x14ac:dyDescent="0.25">
      <c r="A1" t="s">
        <v>13</v>
      </c>
      <c r="B1" t="s">
        <v>14</v>
      </c>
    </row>
    <row r="2" spans="1:2" hidden="1" x14ac:dyDescent="0.25">
      <c r="A2" t="s">
        <v>82</v>
      </c>
      <c r="B2" t="s">
        <v>89</v>
      </c>
    </row>
    <row r="3" spans="1:2" hidden="1" x14ac:dyDescent="0.25">
      <c r="A3" t="s">
        <v>103</v>
      </c>
      <c r="B3" t="s">
        <v>108</v>
      </c>
    </row>
    <row r="4" spans="1:2" hidden="1" x14ac:dyDescent="0.25">
      <c r="A4" t="s">
        <v>102</v>
      </c>
      <c r="B4" t="s">
        <v>108</v>
      </c>
    </row>
    <row r="5" spans="1:2" hidden="1" x14ac:dyDescent="0.25">
      <c r="A5" t="s">
        <v>105</v>
      </c>
      <c r="B5" t="s">
        <v>108</v>
      </c>
    </row>
    <row r="6" spans="1:2" hidden="1" x14ac:dyDescent="0.25">
      <c r="A6" t="s">
        <v>104</v>
      </c>
      <c r="B6" t="s">
        <v>108</v>
      </c>
    </row>
    <row r="7" spans="1:2" hidden="1" x14ac:dyDescent="0.25">
      <c r="A7" t="s">
        <v>106</v>
      </c>
      <c r="B7" t="s">
        <v>108</v>
      </c>
    </row>
    <row r="8" spans="1:2" hidden="1" x14ac:dyDescent="0.25">
      <c r="A8" t="s">
        <v>18</v>
      </c>
      <c r="B8" t="s">
        <v>36</v>
      </c>
    </row>
    <row r="9" spans="1:2" hidden="1" x14ac:dyDescent="0.25">
      <c r="A9" t="s">
        <v>77</v>
      </c>
      <c r="B9" t="s">
        <v>87</v>
      </c>
    </row>
    <row r="10" spans="1:2" hidden="1" x14ac:dyDescent="0.25">
      <c r="A10" t="s">
        <v>19</v>
      </c>
      <c r="B10" t="s">
        <v>37</v>
      </c>
    </row>
    <row r="11" spans="1:2" hidden="1" x14ac:dyDescent="0.25">
      <c r="A11" t="s">
        <v>12</v>
      </c>
      <c r="B11" t="s">
        <v>33</v>
      </c>
    </row>
    <row r="12" spans="1:2" hidden="1" x14ac:dyDescent="0.25">
      <c r="A12" t="s">
        <v>68</v>
      </c>
      <c r="B12" t="s">
        <v>88</v>
      </c>
    </row>
    <row r="13" spans="1:2" hidden="1" x14ac:dyDescent="0.25">
      <c r="A13" t="s">
        <v>69</v>
      </c>
      <c r="B13" t="s">
        <v>85</v>
      </c>
    </row>
    <row r="14" spans="1:2" hidden="1" x14ac:dyDescent="0.25">
      <c r="A14" t="s">
        <v>78</v>
      </c>
      <c r="B14" t="s">
        <v>84</v>
      </c>
    </row>
    <row r="15" spans="1:2" hidden="1" x14ac:dyDescent="0.25">
      <c r="A15" t="s">
        <v>80</v>
      </c>
      <c r="B15" t="s">
        <v>90</v>
      </c>
    </row>
    <row r="16" spans="1:2" hidden="1" x14ac:dyDescent="0.25">
      <c r="A16" t="s">
        <v>81</v>
      </c>
      <c r="B16" t="s">
        <v>90</v>
      </c>
    </row>
    <row r="17" spans="1:2" hidden="1" x14ac:dyDescent="0.25">
      <c r="A17" t="s">
        <v>75</v>
      </c>
      <c r="B17" t="s">
        <v>86</v>
      </c>
    </row>
    <row r="18" spans="1:2" hidden="1" x14ac:dyDescent="0.25">
      <c r="A18" t="s">
        <v>79</v>
      </c>
      <c r="B18" t="s">
        <v>91</v>
      </c>
    </row>
    <row r="19" spans="1:2" hidden="1" x14ac:dyDescent="0.25">
      <c r="A19" t="s">
        <v>16</v>
      </c>
      <c r="B19" t="s">
        <v>34</v>
      </c>
    </row>
    <row r="20" spans="1:2" hidden="1" x14ac:dyDescent="0.25">
      <c r="A20" t="s">
        <v>17</v>
      </c>
      <c r="B20" t="s">
        <v>35</v>
      </c>
    </row>
    <row r="21" spans="1:2" x14ac:dyDescent="0.25">
      <c r="A21" t="s">
        <v>109</v>
      </c>
    </row>
    <row r="22" spans="1:2" x14ac:dyDescent="0.25">
      <c r="A22" t="s">
        <v>110</v>
      </c>
    </row>
    <row r="23" spans="1:2" x14ac:dyDescent="0.25">
      <c r="A23" t="s">
        <v>112</v>
      </c>
    </row>
    <row r="24" spans="1:2" x14ac:dyDescent="0.25">
      <c r="A24" t="s">
        <v>113</v>
      </c>
    </row>
    <row r="25" spans="1:2" x14ac:dyDescent="0.25">
      <c r="A25" t="s">
        <v>114</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D16" sqref="D16"/>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98</v>
      </c>
      <c r="I1" t="s">
        <v>45</v>
      </c>
      <c r="J1" t="s">
        <v>46</v>
      </c>
      <c r="K1" t="s">
        <v>38</v>
      </c>
      <c r="L1" t="s">
        <v>26</v>
      </c>
      <c r="N1" t="s">
        <v>29</v>
      </c>
      <c r="O1" t="s">
        <v>40</v>
      </c>
      <c r="P1" t="s">
        <v>98</v>
      </c>
      <c r="Q1" t="s">
        <v>45</v>
      </c>
      <c r="R1" t="s">
        <v>21</v>
      </c>
      <c r="T1" t="s">
        <v>29</v>
      </c>
      <c r="U1" t="s">
        <v>13</v>
      </c>
    </row>
    <row r="2" spans="1:21" x14ac:dyDescent="0.25">
      <c r="A2" s="30">
        <v>1</v>
      </c>
      <c r="B2" s="3">
        <v>42501</v>
      </c>
      <c r="C2" s="3">
        <f>Periods[[#This Row],[Start]] + (7)</f>
        <v>42508</v>
      </c>
      <c r="D2" s="49">
        <f t="array" ref="D2">SUM((Times[Period] = Periods[[#This Row],[Id]]) * Times[Hours])</f>
        <v>0</v>
      </c>
      <c r="E2" s="3"/>
      <c r="F2" s="5">
        <v>-11</v>
      </c>
      <c r="G2" s="30">
        <f>MAX(Periods[Id])</f>
        <v>7</v>
      </c>
      <c r="H2" s="30" t="b">
        <f>LastWeekTasks[[#This Row],[Goal]] &lt;&gt; ""</f>
        <v>1</v>
      </c>
      <c r="I2" s="30">
        <f t="array" ref="I2">INDEX(IF((Goals[Started] &gt; 0) * (Goals[Started] &lt;= LastWeekTasks[[#This Row],[Period]]) * ((Goals[Finished] = LastWeekTasks[[#This Row],[Period]]) + (Goals[Finished] =  0 )),  Goals[Id], "" ), COUNT(Goals[Id]) + LastWeekTasks[[#This Row],[Index]] + 1)</f>
        <v>30</v>
      </c>
      <c r="J2" t="str">
        <f>IF(LastWeekTasks[[#This Row],[Goal]] = "", "", VLOOKUP(LastWeekTasks[[#This Row],[Goal]], Goals[], 2, FALSE))</f>
        <v>Introduction to Statistical Learning</v>
      </c>
      <c r="K2" s="50">
        <f t="array" ref="K2">IF(LastWeekTasks[[#This Row],[Goal]] = "", "", SUM((Times[Period] = LastWeekTasks[[#This Row],[Period]]) * (Times[Goal] = LastWeekTasks[[#This Row],[Goal]]) * (Times[Hours])))</f>
        <v>0</v>
      </c>
      <c r="L2" s="44" t="str">
        <f>IF(LastWeekTasks[[#This Row],[Goal]] = "", "", IF(NOT(ISBLANK(VLOOKUP(LastWeekTasks[[#This Row],[Goal]], Goals[], 6, FALSE))), "X", ""))</f>
        <v/>
      </c>
      <c r="M2" s="2"/>
      <c r="N2" s="5">
        <v>-11</v>
      </c>
      <c r="O2" s="30">
        <f>MAX(Periods[Id]) + 1</f>
        <v>8</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Unsupervised Google Result Classifier?</v>
      </c>
    </row>
    <row r="3" spans="1:21" x14ac:dyDescent="0.25">
      <c r="A3" s="30">
        <v>2</v>
      </c>
      <c r="B3" s="3">
        <v>42508</v>
      </c>
      <c r="C3" s="3">
        <f>Periods[[#This Row],[Start]] + (7)</f>
        <v>42515</v>
      </c>
      <c r="D3" s="49">
        <f t="array" ref="D3">SUM((Times[Period] = Periods[[#This Row],[Id]]) * Times[Hours])</f>
        <v>0</v>
      </c>
      <c r="E3" s="3"/>
      <c r="F3" s="5">
        <v>-10</v>
      </c>
      <c r="G3" s="30">
        <f>MAX(Periods[Id])</f>
        <v>7</v>
      </c>
      <c r="H3" s="30" t="b">
        <f>LastWeekTasks[[#This Row],[Goal]] &lt;&gt; ""</f>
        <v>1</v>
      </c>
      <c r="I3" s="30">
        <f t="array" ref="I3">INDEX(IF((Goals[Started] &gt; 0) * (Goals[Started] &lt;= LastWeekTasks[[#This Row],[Period]]) * ((Goals[Finished] = LastWeekTasks[[#This Row],[Period]]) + (Goals[Finished] =  0 )),  Goals[Id], "" ), COUNT(Goals[Id]) + LastWeekTasks[[#This Row],[Index]] + 1)</f>
        <v>14</v>
      </c>
      <c r="J3" t="str">
        <f>IF(LastWeekTasks[[#This Row],[Goal]] = "", "", VLOOKUP(LastWeekTasks[[#This Row],[Goal]], Goals[], 2, FALSE))</f>
        <v>Reinforcement Learning an Introduction</v>
      </c>
      <c r="K3" s="50">
        <f t="array" ref="K3">IF(LastWeekTasks[[#This Row],[Goal]] = "", "", SUM((Times[Period] = LastWeekTasks[[#This Row],[Period]]) * (Times[Goal] = LastWeekTasks[[#This Row],[Goal]]) * (Times[Hours])))</f>
        <v>0</v>
      </c>
      <c r="L3" s="45" t="str">
        <f>IF(LastWeekTasks[[#This Row],[Goal]] = "", "", IF(NOT(ISBLANK(VLOOKUP(LastWeekTasks[[#This Row],[Goal]], Goals[], 6, FALSE))), "X", ""))</f>
        <v/>
      </c>
      <c r="M3" s="2"/>
      <c r="N3" s="5">
        <v>-10</v>
      </c>
      <c r="O3" s="30">
        <f>MAX(Periods[Id]) + 1</f>
        <v>8</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Modeling UbiComp social systems?</v>
      </c>
    </row>
    <row r="4" spans="1:21" x14ac:dyDescent="0.25">
      <c r="A4" s="30">
        <v>3</v>
      </c>
      <c r="B4" s="3">
        <v>42515</v>
      </c>
      <c r="C4" s="3">
        <f>Periods[[#This Row],[Start]] + (7)</f>
        <v>42522</v>
      </c>
      <c r="D4" s="49">
        <f t="array" ref="D4">SUM((Times[Period] = Periods[[#This Row],[Id]]) * Times[Hours])</f>
        <v>0.25000000000000006</v>
      </c>
      <c r="F4" s="5">
        <v>-9</v>
      </c>
      <c r="G4" s="30">
        <f>MAX(Periods[Id])</f>
        <v>7</v>
      </c>
      <c r="H4" s="30" t="b">
        <f>LastWeekTasks[[#This Row],[Goal]] &lt;&gt; ""</f>
        <v>1</v>
      </c>
      <c r="I4" s="30">
        <f t="array" ref="I4">INDEX(IF((Goals[Started] &gt; 0) * (Goals[Started] &lt;= LastWeekTasks[[#This Row],[Period]]) * ((Goals[Finished] = LastWeekTasks[[#This Row],[Period]]) + (Goals[Finished] =  0 )),  Goals[Id], "" ), COUNT(Goals[Id]) + LastWeekTasks[[#This Row],[Index]] + 1)</f>
        <v>24</v>
      </c>
      <c r="J4" s="15" t="str">
        <f>IF(LastWeekTasks[[#This Row],[Goal]] = "", "", VLOOKUP(LastWeekTasks[[#This Row],[Goal]], Goals[], 2, FALSE))</f>
        <v>Read articles</v>
      </c>
      <c r="K4" s="50">
        <f t="array" ref="K4">IF(LastWeekTasks[[#This Row],[Goal]] = "", "", SUM((Times[Period] = LastWeekTasks[[#This Row],[Period]]) * (Times[Goal] = LastWeekTasks[[#This Row],[Goal]]) * (Times[Hours])))</f>
        <v>0.47916666666666685</v>
      </c>
      <c r="L4" s="45" t="str">
        <f>IF(LastWeekTasks[[#This Row],[Goal]] = "", "", IF(NOT(ISBLANK(VLOOKUP(LastWeekTasks[[#This Row],[Goal]], Goals[], 6, FALSE))), "X", ""))</f>
        <v/>
      </c>
      <c r="M4" s="2"/>
      <c r="N4" s="5">
        <v>-9</v>
      </c>
      <c r="O4" s="30">
        <f>MAX(Periods[Id]) + 1</f>
        <v>8</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Read articles</v>
      </c>
      <c r="T4" s="5">
        <v>-3</v>
      </c>
      <c r="U4" t="str">
        <f t="array" ref="U4">IF(ISERR(INDEX(IF(ISBLANK(Questions[Answer]), Questions[Question], "" ), COUNTA(Questions[Question]) + ThisWeekQuestions[[#This Row],[Index]] + 1)), "", INDEX(IF(ISBLANK(Questions[Answer]), Questions[Question], "" ), COUNTA(Questions[Question]) + ThisWeekQuestions[[#This Row],[Index]] + 1))</f>
        <v>How can I determine the respectability of a Journal?</v>
      </c>
    </row>
    <row r="5" spans="1:21" x14ac:dyDescent="0.25">
      <c r="A5" s="30">
        <v>4</v>
      </c>
      <c r="B5" s="3">
        <v>42522</v>
      </c>
      <c r="C5" s="3">
        <f>Periods[[#This Row],[Start]] + (7)</f>
        <v>42529</v>
      </c>
      <c r="D5" s="49">
        <f t="array" ref="D5">SUM((Times[Period] = Periods[[#This Row],[Id]]) * Times[Hours])</f>
        <v>0.72916666666666663</v>
      </c>
      <c r="F5" s="5">
        <v>-8</v>
      </c>
      <c r="G5" s="30">
        <f>MAX(Periods[Id])</f>
        <v>7</v>
      </c>
      <c r="H5" s="30" t="b">
        <f>LastWeekTasks[[#This Row],[Goal]] &lt;&gt; ""</f>
        <v>1</v>
      </c>
      <c r="I5" s="30">
        <f t="array" ref="I5">INDEX(IF((Goals[Started] &gt; 0) * (Goals[Started] &lt;= LastWeekTasks[[#This Row],[Period]]) * ((Goals[Finished] = LastWeekTasks[[#This Row],[Period]]) + (Goals[Finished] =  0 )),  Goals[Id], "" ), COUNT(Goals[Id]) + LastWeekTasks[[#This Row],[Index]] + 1)</f>
        <v>29</v>
      </c>
      <c r="J5" t="str">
        <f>IF(LastWeekTasks[[#This Row],[Goal]] = "", "", VLOOKUP(LastWeekTasks[[#This Row],[Goal]], Goals[], 2, FALSE))</f>
        <v>Integrate into UVA System</v>
      </c>
      <c r="K5" s="50">
        <f t="array" ref="K5">IF(LastWeekTasks[[#This Row],[Goal]] = "", "", SUM((Times[Period] = LastWeekTasks[[#This Row],[Period]]) * (Times[Goal] = LastWeekTasks[[#This Row],[Goal]]) * (Times[Hours])))</f>
        <v>0</v>
      </c>
      <c r="L5" s="45" t="str">
        <f>IF(LastWeekTasks[[#This Row],[Goal]] = "", "", IF(NOT(ISBLANK(VLOOKUP(LastWeekTasks[[#This Row],[Goal]], Goals[], 6, FALSE))), "X", ""))</f>
        <v/>
      </c>
      <c r="M5" s="2"/>
      <c r="N5" s="5">
        <v>-8</v>
      </c>
      <c r="O5" s="30">
        <f>MAX(Periods[Id]) + 1</f>
        <v>8</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How important is graph theory to our work in the System's Department?</v>
      </c>
    </row>
    <row r="6" spans="1:21" x14ac:dyDescent="0.25">
      <c r="A6" s="30">
        <v>5</v>
      </c>
      <c r="B6" s="3">
        <v>42529</v>
      </c>
      <c r="C6" s="3">
        <f>Periods[[#This Row],[Start]] + (7)</f>
        <v>42536</v>
      </c>
      <c r="D6" s="50">
        <f t="array" ref="D6">SUM((Times[Period] = Periods[[#This Row],[Id]]) * Times[Hours])</f>
        <v>1.0312499999999998</v>
      </c>
      <c r="F6" s="5">
        <v>-20</v>
      </c>
      <c r="G6" s="30">
        <f>MAX(Periods[Id])</f>
        <v>7</v>
      </c>
      <c r="H6" s="30" t="b">
        <f>LastWeekTasks[[#This Row],[Goal]] &lt;&gt; ""</f>
        <v>0</v>
      </c>
      <c r="I6" s="30" t="str">
        <f t="array" ref="I6">INDEX(IF((Goals[Started] &gt; 0) * (Goals[Started] &lt;= LastWeekTasks[[#This Row],[Period]]) * ((Goals[Finished] = LastWeekTasks[[#This Row],[Period]]) + (Goals[Finished] =  0 )),  Goals[Id], "" ), COUNT(Goals[Id]) + LastWeekTasks[[#This Row],[Index]] + 1)</f>
        <v/>
      </c>
      <c r="J6" s="30" t="str">
        <f>IF(LastWeekTasks[[#This Row],[Goal]] = "", "", VLOOKUP(LastWeekTasks[[#This Row],[Goal]], Goals[], 2, FALSE))</f>
        <v/>
      </c>
      <c r="K6" s="50" t="str">
        <f t="array" ref="K6">IF(LastWeekTasks[[#This Row],[Goal]] = "", "", SUM((Times[Period] = LastWeekTasks[[#This Row],[Period]]) * (Times[Goal] = LastWeekTasks[[#This Row],[Goal]]) * (Times[Hours])))</f>
        <v/>
      </c>
      <c r="L6" s="45" t="str">
        <f>IF(LastWeekTasks[[#This Row],[Goal]] = "", "", IF(NOT(ISBLANK(VLOOKUP(LastWeekTasks[[#This Row],[Goal]], Goals[], 6, FALSE))), "X", ""))</f>
        <v/>
      </c>
      <c r="M6" s="2"/>
      <c r="N6" s="5">
        <v>-20</v>
      </c>
      <c r="O6" s="30">
        <f>MAX(Periods[Id]) + 1</f>
        <v>8</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How does the University handle source code I write as a student?</v>
      </c>
    </row>
    <row r="7" spans="1:21" x14ac:dyDescent="0.25">
      <c r="A7" s="30">
        <v>6</v>
      </c>
      <c r="B7" s="3">
        <v>42536</v>
      </c>
      <c r="C7" s="3">
        <f>Periods[[#This Row],[Start]] + (7)</f>
        <v>42543</v>
      </c>
      <c r="D7" s="49">
        <f t="array" ref="D7">SUM((Times[Period] = Periods[[#This Row],[Id]]) * Times[Hours])</f>
        <v>0.62500000000000011</v>
      </c>
      <c r="F7" s="5">
        <v>-19</v>
      </c>
      <c r="G7" s="30">
        <f>MAX(Periods[Id])</f>
        <v>7</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30"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6, FALSE))), "X", ""))</f>
        <v/>
      </c>
      <c r="M7" s="2"/>
      <c r="N7" s="5">
        <v>-19</v>
      </c>
      <c r="O7" s="30">
        <f>MAX(Periods[Id]) + 1</f>
        <v>8</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0.47916666666666685</v>
      </c>
      <c r="F8" s="5">
        <v>-18</v>
      </c>
      <c r="G8" s="30">
        <f>MAX(Periods[Id])</f>
        <v>7</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48"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6, FALSE))), "X", ""))</f>
        <v/>
      </c>
      <c r="M8" s="2"/>
      <c r="N8" s="5">
        <v>-18</v>
      </c>
      <c r="O8" s="30">
        <f>MAX(Periods[Id]) + 1</f>
        <v>8</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-17</v>
      </c>
      <c r="G9" s="30">
        <f>MAX(Periods[Id])</f>
        <v>7</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43"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-17</v>
      </c>
      <c r="O9" s="30">
        <f>MAX(Periods[Id]) + 1</f>
        <v>8</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-16</v>
      </c>
      <c r="G10" s="30">
        <f>MAX(Periods[Id])</f>
        <v>7</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-16</v>
      </c>
      <c r="O10" s="30">
        <f>MAX(Periods[Id]) + 1</f>
        <v>8</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-15</v>
      </c>
      <c r="G11" s="30">
        <f>MAX(Periods[Id])</f>
        <v>7</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-15</v>
      </c>
      <c r="O11" s="30">
        <f>MAX(Periods[Id]) + 1</f>
        <v>8</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-14</v>
      </c>
      <c r="G12" s="30">
        <f>MAX(Periods[Id])</f>
        <v>7</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-14</v>
      </c>
      <c r="O12" s="30">
        <f>MAX(Periods[Id]) + 1</f>
        <v>8</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-13</v>
      </c>
      <c r="G13" s="30">
        <f>MAX(Periods[Id])</f>
        <v>7</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-13</v>
      </c>
      <c r="O13" s="30">
        <f>MAX(Periods[Id]) + 1</f>
        <v>8</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-12</v>
      </c>
      <c r="G14" s="30">
        <f>MAX(Periods[Id])</f>
        <v>7</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6, FALSE))), "X", ""))</f>
        <v/>
      </c>
      <c r="M14" s="2"/>
      <c r="N14" s="5">
        <v>-12</v>
      </c>
      <c r="O14" s="30">
        <f>MAX(Periods[Id]) + 1</f>
        <v>8</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f>
        <v>7</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 + 1</f>
        <v>8</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f>
        <v>7</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 + 1</f>
        <v>8</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f>
        <v>7</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 + 1</f>
        <v>8</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f>
        <v>7</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 + 1</f>
        <v>8</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7</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 + 1</f>
        <v>8</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7</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 + 1</f>
        <v>8</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7</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 + 1</f>
        <v>8</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C9" sqref="C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4">
        <f>MAX(Periods[Start])</f>
        <v>42543</v>
      </c>
      <c r="K1" s="55"/>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Introduction to Statistical Learning</v>
      </c>
      <c r="B4" s="10"/>
      <c r="C4" s="10"/>
      <c r="D4" s="51">
        <f t="array" ref="D4:D12">LastWeekTasks[Hours]</f>
        <v>0</v>
      </c>
      <c r="E4" s="41" t="str">
        <f t="array" ref="E4:E18">LastWeekTasks[Done]</f>
        <v/>
      </c>
      <c r="F4" s="16"/>
      <c r="H4" s="17" t="str">
        <f t="array" ref="H4:H18">ThisWeekTasks[Description]</f>
        <v>Introduction to Statistical Learning</v>
      </c>
      <c r="I4" s="10"/>
      <c r="J4" s="10"/>
      <c r="K4" s="10"/>
      <c r="L4" s="34" t="s">
        <v>43</v>
      </c>
    </row>
    <row r="5" spans="1:13" ht="16.5" x14ac:dyDescent="0.3">
      <c r="A5" s="32" t="str">
        <v>Reinforcement Learning an Introduction</v>
      </c>
      <c r="B5" s="18"/>
      <c r="C5" s="18"/>
      <c r="D5" s="52">
        <v>0</v>
      </c>
      <c r="E5" s="42" t="str">
        <v/>
      </c>
      <c r="F5" s="15"/>
      <c r="H5" s="32" t="str">
        <v>Reinforcement Learning an Introduction</v>
      </c>
      <c r="I5" s="33"/>
      <c r="J5" s="33"/>
      <c r="K5" s="33"/>
      <c r="L5" s="34" t="s">
        <v>43</v>
      </c>
      <c r="M5"/>
    </row>
    <row r="6" spans="1:13" ht="16.5" x14ac:dyDescent="0.3">
      <c r="A6" s="10" t="str">
        <v>Read articles</v>
      </c>
      <c r="B6" s="9"/>
      <c r="C6" s="9"/>
      <c r="D6" s="53">
        <v>0.47916666666666685</v>
      </c>
      <c r="E6" s="41" t="str">
        <v/>
      </c>
      <c r="F6" s="15"/>
      <c r="H6" s="10" t="str">
        <v>Read articles</v>
      </c>
      <c r="I6" s="10"/>
      <c r="J6" s="10"/>
      <c r="K6" s="10"/>
      <c r="L6" s="34" t="s">
        <v>43</v>
      </c>
      <c r="M6"/>
    </row>
    <row r="7" spans="1:13" ht="16.5" x14ac:dyDescent="0.3">
      <c r="A7" s="10" t="str">
        <v>Integrate into UVA System</v>
      </c>
      <c r="B7" s="9"/>
      <c r="C7" s="9"/>
      <c r="D7" s="53">
        <v>0</v>
      </c>
      <c r="E7" s="41" t="str">
        <v/>
      </c>
      <c r="F7" s="15"/>
      <c r="H7" s="10" t="str">
        <v>Integrate into UVA System</v>
      </c>
      <c r="I7" s="10"/>
      <c r="J7" s="10"/>
      <c r="K7" s="10"/>
      <c r="L7" s="34" t="s">
        <v>43</v>
      </c>
      <c r="M7"/>
    </row>
    <row r="8" spans="1:13" ht="16.5" x14ac:dyDescent="0.3">
      <c r="A8" s="10" t="str">
        <v/>
      </c>
      <c r="B8" s="9"/>
      <c r="C8" s="9"/>
      <c r="D8" s="53" t="str">
        <v/>
      </c>
      <c r="E8" s="41" t="str">
        <v/>
      </c>
      <c r="F8" s="15"/>
      <c r="G8" s="13"/>
      <c r="H8" s="10" t="str">
        <v/>
      </c>
      <c r="I8" s="10"/>
      <c r="J8" s="10"/>
      <c r="K8" s="10"/>
      <c r="L8" s="34" t="s">
        <v>43</v>
      </c>
      <c r="M8"/>
    </row>
    <row r="9" spans="1:13" ht="16.5" x14ac:dyDescent="0.3">
      <c r="A9" s="10" t="str">
        <v/>
      </c>
      <c r="B9" s="9"/>
      <c r="C9" s="9"/>
      <c r="D9" s="53" t="str">
        <v/>
      </c>
      <c r="E9" s="41" t="str">
        <v/>
      </c>
      <c r="F9" s="15"/>
      <c r="G9" s="13"/>
      <c r="H9" s="10" t="str">
        <v/>
      </c>
      <c r="I9" s="10"/>
      <c r="J9" s="10"/>
      <c r="K9" s="10"/>
      <c r="L9" s="34" t="s">
        <v>43</v>
      </c>
      <c r="M9"/>
    </row>
    <row r="10" spans="1:13" ht="16.5" x14ac:dyDescent="0.3">
      <c r="A10" s="10" t="str">
        <v/>
      </c>
      <c r="B10" s="9"/>
      <c r="C10" s="9"/>
      <c r="D10" s="53" t="str">
        <v/>
      </c>
      <c r="E10" s="41" t="str">
        <v/>
      </c>
      <c r="F10" s="15"/>
      <c r="G10" s="13"/>
      <c r="H10" s="10" t="str">
        <v/>
      </c>
      <c r="I10" s="10"/>
      <c r="J10" s="10"/>
      <c r="K10" s="10"/>
      <c r="L10" s="34" t="s">
        <v>43</v>
      </c>
      <c r="M10"/>
    </row>
    <row r="11" spans="1:13" ht="16.5" x14ac:dyDescent="0.3">
      <c r="A11" s="10" t="str">
        <v/>
      </c>
      <c r="B11" s="9"/>
      <c r="C11" s="9"/>
      <c r="D11" s="53" t="str">
        <v/>
      </c>
      <c r="E11" s="41" t="str">
        <v/>
      </c>
      <c r="F11" s="15"/>
      <c r="G11" s="13"/>
      <c r="H11" s="10" t="str">
        <v/>
      </c>
      <c r="I11" s="10"/>
      <c r="J11" s="10"/>
      <c r="K11" s="10"/>
      <c r="L11" s="34" t="s">
        <v>43</v>
      </c>
      <c r="M11"/>
    </row>
    <row r="12" spans="1:13" ht="16.5" customHeight="1" x14ac:dyDescent="0.3">
      <c r="A12" s="10" t="str">
        <v/>
      </c>
      <c r="B12" s="10"/>
      <c r="C12" s="10"/>
      <c r="D12" s="51"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Unsupervised Google Result Classifier?</v>
      </c>
      <c r="B21" s="17"/>
      <c r="C21" s="17"/>
      <c r="D21" s="17"/>
      <c r="E21" s="46"/>
      <c r="F21" s="40"/>
      <c r="G21" s="40"/>
      <c r="H21" s="40"/>
      <c r="I21" s="40"/>
      <c r="J21" s="40"/>
      <c r="K21" s="40"/>
      <c r="L21" s="14"/>
      <c r="M21"/>
    </row>
    <row r="22" spans="1:13" ht="16.5" x14ac:dyDescent="0.3">
      <c r="A22" s="32" t="str">
        <v>Modeling UbiComp social systems?</v>
      </c>
      <c r="B22" s="10"/>
      <c r="C22" s="10"/>
      <c r="D22" s="10"/>
      <c r="E22" s="47"/>
      <c r="F22" s="20"/>
      <c r="G22" s="20"/>
      <c r="H22" s="20"/>
      <c r="I22" s="20"/>
      <c r="J22" s="20"/>
      <c r="K22" s="20"/>
      <c r="L22" s="14"/>
      <c r="M22"/>
    </row>
    <row r="23" spans="1:13" ht="16.5" x14ac:dyDescent="0.3">
      <c r="A23" s="10" t="str">
        <v>How can I determine the respectability of a Journal?</v>
      </c>
      <c r="B23" s="10"/>
      <c r="C23" s="10"/>
      <c r="D23" s="10"/>
      <c r="E23" s="47"/>
      <c r="F23" s="20"/>
      <c r="G23" s="20"/>
      <c r="H23" s="20"/>
      <c r="I23" s="20"/>
      <c r="J23" s="20"/>
      <c r="K23" s="20"/>
      <c r="L23" s="14"/>
      <c r="M23"/>
    </row>
    <row r="24" spans="1:13" ht="16.5" x14ac:dyDescent="0.3">
      <c r="A24" s="10" t="str">
        <v>How important is graph theory to our work in the System's Department?</v>
      </c>
      <c r="B24" s="20"/>
      <c r="C24" s="20"/>
      <c r="D24" s="20"/>
      <c r="E24" s="20"/>
      <c r="F24" s="20"/>
      <c r="G24" s="20"/>
      <c r="H24" s="20"/>
      <c r="I24" s="20"/>
      <c r="J24" s="20"/>
      <c r="K24" s="20"/>
      <c r="L24" s="14"/>
      <c r="M24"/>
    </row>
    <row r="25" spans="1:13" ht="16.5" x14ac:dyDescent="0.3">
      <c r="A25" s="10" t="str">
        <v>How does the University handle source code I write as a student?</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6" priority="13">
      <formula>INDIRECT("A"&amp;ROW()) &lt;&gt; ""</formula>
    </cfRule>
    <cfRule type="expression" dxfId="15" priority="14">
      <formula>MOD(ROW(),2)=1</formula>
    </cfRule>
    <cfRule type="expression" dxfId="14" priority="15">
      <formula>INDIRECT("A"&amp;ROW())&lt;&gt;""</formula>
    </cfRule>
  </conditionalFormatting>
  <conditionalFormatting sqref="H4:K18">
    <cfRule type="expression" dxfId="13" priority="10">
      <formula>INDIRECT("H"&amp;ROW()) &lt;&gt; ""</formula>
    </cfRule>
    <cfRule type="expression" dxfId="12" priority="11">
      <formula>MOD(ROW(),2)=1</formula>
    </cfRule>
    <cfRule type="expression" dxfId="11" priority="12">
      <formula>INDIRECT("H"&amp;ROW())&lt;&gt;""</formula>
    </cfRule>
  </conditionalFormatting>
  <conditionalFormatting sqref="A21:K30">
    <cfRule type="expression" dxfId="10" priority="7">
      <formula>INDIRECT("A"&amp;ROW()) &lt;&gt; ""</formula>
    </cfRule>
    <cfRule type="expression" dxfId="9" priority="8">
      <formula>MOD(ROW(),2)=0</formula>
    </cfRule>
    <cfRule type="expression" dxfId="8" priority="9">
      <formula>INDIRECT("A"&amp;ROW())&lt;&gt;""</formula>
    </cfRule>
  </conditionalFormatting>
  <conditionalFormatting sqref="H4:H12">
    <cfRule type="expression" dxfId="7" priority="6">
      <formula>INDIRECT("H"&amp;ROW())&lt;&gt;""</formula>
    </cfRule>
  </conditionalFormatting>
  <conditionalFormatting sqref="K4:K12">
    <cfRule type="expression" dxfId="6" priority="5">
      <formula>INDIRECT("H"&amp;ROW()) &lt;&gt; ""</formula>
    </cfRule>
  </conditionalFormatting>
  <conditionalFormatting sqref="A4:A12">
    <cfRule type="expression" dxfId="5" priority="4">
      <formula>INDIRECT("A"&amp;ROW())&lt;&gt;""</formula>
    </cfRule>
  </conditionalFormatting>
  <conditionalFormatting sqref="E4:E12">
    <cfRule type="expression" dxfId="4" priority="3">
      <formula>INDIRECT("A"&amp;ROW())&lt;&gt;""</formula>
    </cfRule>
  </conditionalFormatting>
  <conditionalFormatting sqref="A21:A30">
    <cfRule type="expression" dxfId="3" priority="2">
      <formula>INDIRECT("A"&amp;ROW())&lt;&gt;""</formula>
    </cfRule>
  </conditionalFormatting>
  <conditionalFormatting sqref="K21:K30">
    <cfRule type="expression" dxfId="2"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2016-06-27T01:54:42Z</dcterms:modified>
</cp:coreProperties>
</file>