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Tasks" sheetId="1" r:id="rId1"/>
    <sheet name="Work" sheetId="6" r:id="rId2"/>
    <sheet name="Questions" sheetId="3" r:id="rId3"/>
    <sheet name="Updates" sheetId="4" r:id="rId4"/>
    <sheet name="Update" sheetId="5" r:id="rId5"/>
  </sheets>
  <externalReferences>
    <externalReference r:id="rId6"/>
  </externalReferences>
  <definedNames>
    <definedName name="TaskIds" comment="It is very important that tasks first be sorted by Done in order for this to work.">INDEX(Tasks[Id],COUNTA(Tasks[Done]) + 1):INDEX(Tasks[Id],COUNTA(Tasks[Id]))</definedName>
  </definedNames>
  <calcPr calcId="152511"/>
</workbook>
</file>

<file path=xl/calcChain.xml><?xml version="1.0" encoding="utf-8"?>
<calcChain xmlns="http://schemas.openxmlformats.org/spreadsheetml/2006/main">
  <c r="B2" i="6" l="1"/>
  <c r="J5" i="5"/>
  <c r="G31" i="5"/>
  <c r="F31" i="5"/>
  <c r="E31" i="5"/>
  <c r="D31" i="5"/>
  <c r="G30" i="5"/>
  <c r="F30" i="5"/>
  <c r="E30" i="5"/>
  <c r="D30" i="5"/>
  <c r="G29" i="5"/>
  <c r="F29" i="5"/>
  <c r="E29" i="5"/>
  <c r="D29" i="5"/>
  <c r="G28" i="5"/>
  <c r="F28" i="5"/>
  <c r="E28" i="5"/>
  <c r="D28" i="5"/>
  <c r="G27" i="5"/>
  <c r="F27" i="5"/>
  <c r="E27" i="5"/>
  <c r="D27" i="5"/>
  <c r="G26" i="5"/>
  <c r="F26" i="5"/>
  <c r="E26" i="5"/>
  <c r="D26" i="5"/>
  <c r="G25" i="5"/>
  <c r="F25" i="5"/>
  <c r="E25" i="5"/>
  <c r="D25" i="5"/>
  <c r="G24" i="5"/>
  <c r="F24" i="5"/>
  <c r="E24" i="5"/>
  <c r="D24" i="5"/>
  <c r="G23" i="5"/>
  <c r="F23" i="5"/>
  <c r="E23" i="5"/>
  <c r="D23" i="5"/>
  <c r="G22" i="5"/>
  <c r="F22" i="5"/>
  <c r="E22" i="5"/>
  <c r="D22" i="5"/>
  <c r="G21" i="5"/>
  <c r="F21" i="5"/>
  <c r="E21" i="5"/>
  <c r="D21" i="5"/>
  <c r="G20" i="5"/>
  <c r="F20" i="5"/>
  <c r="E20" i="5"/>
  <c r="D20" i="5"/>
  <c r="G19" i="5"/>
  <c r="F19" i="5"/>
  <c r="E19" i="5"/>
  <c r="D19" i="5"/>
  <c r="G32" i="5"/>
  <c r="F32" i="5"/>
  <c r="E32" i="5"/>
  <c r="D32" i="5"/>
  <c r="A18" i="5"/>
  <c r="C18" i="5" s="1"/>
  <c r="J18" i="5" l="1"/>
  <c r="I18" i="5"/>
  <c r="A19" i="5"/>
  <c r="C19" i="5" l="1"/>
  <c r="A20" i="5"/>
  <c r="I19" i="5"/>
  <c r="J19" i="5"/>
  <c r="C20" i="5" l="1"/>
  <c r="J20" i="5"/>
  <c r="A21" i="5"/>
  <c r="I20" i="5"/>
  <c r="C21" i="5" l="1"/>
  <c r="J21" i="5"/>
  <c r="A22" i="5"/>
  <c r="I21" i="5"/>
  <c r="C22" i="5" l="1"/>
  <c r="J22" i="5"/>
  <c r="A23" i="5"/>
  <c r="I22" i="5"/>
  <c r="C23" i="5" l="1"/>
  <c r="A24" i="5"/>
  <c r="I23" i="5"/>
  <c r="J23" i="5"/>
  <c r="C24" i="5" l="1"/>
  <c r="A25" i="5"/>
  <c r="I24" i="5"/>
  <c r="J24" i="5"/>
  <c r="C25" i="5" l="1"/>
  <c r="J25" i="5"/>
  <c r="A26" i="5"/>
  <c r="I25" i="5"/>
  <c r="C26" i="5" l="1"/>
  <c r="J26" i="5"/>
  <c r="A27" i="5"/>
  <c r="I26" i="5"/>
  <c r="C27" i="5" l="1"/>
  <c r="J27" i="5"/>
  <c r="A28" i="5"/>
  <c r="I27" i="5"/>
  <c r="C28" i="5" l="1"/>
  <c r="A29" i="5"/>
  <c r="I28" i="5"/>
  <c r="J28" i="5"/>
  <c r="J29" i="5" l="1"/>
  <c r="A30" i="5"/>
  <c r="I29" i="5"/>
  <c r="C29" i="5" s="1"/>
  <c r="C30" i="5" l="1"/>
  <c r="J30" i="5"/>
  <c r="A31" i="5"/>
  <c r="I30" i="5"/>
  <c r="C31" i="5" l="1"/>
  <c r="I31" i="5"/>
  <c r="I32" i="5" s="1"/>
  <c r="J31" i="5"/>
  <c r="J32" i="5" s="1"/>
  <c r="B2" i="4" l="1"/>
  <c r="J4" i="5" s="1"/>
</calcChain>
</file>

<file path=xl/sharedStrings.xml><?xml version="1.0" encoding="utf-8"?>
<sst xmlns="http://schemas.openxmlformats.org/spreadsheetml/2006/main" count="62" uniqueCount="56">
  <si>
    <t>Task</t>
  </si>
  <si>
    <t>Install JabRef on my personal machine</t>
  </si>
  <si>
    <t>Clone the team’s article repository to my personal machine</t>
  </si>
  <si>
    <t>Regain access to my UVA online account</t>
  </si>
  <si>
    <t>Get set up in my Campus Office</t>
  </si>
  <si>
    <t>Set up my PTL Private Repository</t>
  </si>
  <si>
    <t>Write my first weekly update to my Repository</t>
  </si>
  <si>
    <t>Survey Presentation Of Literature Over Summer</t>
  </si>
  <si>
    <t>Fill out my vaccine medical form</t>
  </si>
  <si>
    <t>Comments</t>
  </si>
  <si>
    <t>Dr. Matt Hipke</t>
  </si>
  <si>
    <t>ISLR Chapter 2</t>
  </si>
  <si>
    <t>Reinforcement Learning an Introduction</t>
  </si>
  <si>
    <t>Determine Timeline for Article Survey</t>
  </si>
  <si>
    <t>Connect to Campus Wifi</t>
  </si>
  <si>
    <t>Create Linux instance on AWS with R installed</t>
  </si>
  <si>
    <t>Sign up as TA</t>
  </si>
  <si>
    <t>Get campus ID card</t>
  </si>
  <si>
    <t>Get campus parking pass</t>
  </si>
  <si>
    <t>Read Prof. Gerber's Thoughts</t>
  </si>
  <si>
    <t>Get in touch with Human Resources about TA</t>
  </si>
  <si>
    <t>Create curriculum plan</t>
  </si>
  <si>
    <t>Create publication plan</t>
  </si>
  <si>
    <t>Create thesis plan</t>
  </si>
  <si>
    <t>Research journals and submission criteria</t>
  </si>
  <si>
    <t>Do I want to rework my course schedule skipping summer 2017?</t>
  </si>
  <si>
    <t>Question</t>
  </si>
  <si>
    <t>Answer</t>
  </si>
  <si>
    <t>Date</t>
  </si>
  <si>
    <t>Can I take non SYS classes to meet Course requirements? (e.g., CS 6316)</t>
  </si>
  <si>
    <t>Do I want any Sociology/Policy Classes for a CHS focus?</t>
  </si>
  <si>
    <t>What pace should I be going through these articles?</t>
  </si>
  <si>
    <t>How many articles should I cover in my survey presentation?</t>
  </si>
  <si>
    <t>Mark Rucker</t>
  </si>
  <si>
    <t>FROM</t>
  </si>
  <si>
    <t>1111 Forest Hills Ave</t>
  </si>
  <si>
    <r>
      <t>DATE</t>
    </r>
    <r>
      <rPr>
        <sz val="11"/>
        <color rgb="FF404040"/>
        <rFont val="Century Gothic"/>
        <family val="2"/>
      </rPr>
      <t xml:space="preserve"> </t>
    </r>
  </si>
  <si>
    <t>Charlottesville, VA 22903</t>
  </si>
  <si>
    <t>479-434-0164 | rucker.mark@gmail.com</t>
  </si>
  <si>
    <t xml:space="preserve">FOR </t>
  </si>
  <si>
    <t>Description</t>
  </si>
  <si>
    <t>Hours</t>
  </si>
  <si>
    <t>Amount</t>
  </si>
  <si>
    <t>TOTAL</t>
  </si>
  <si>
    <t>Start</t>
  </si>
  <si>
    <t>End</t>
  </si>
  <si>
    <t>UPDATE</t>
  </si>
  <si>
    <t>UPDATE #</t>
  </si>
  <si>
    <t>School</t>
  </si>
  <si>
    <t>Id</t>
  </si>
  <si>
    <t>Due</t>
  </si>
  <si>
    <t>Done</t>
  </si>
  <si>
    <t>TaskId</t>
  </si>
  <si>
    <t>Create Task Spreadsheet</t>
  </si>
  <si>
    <t>Work</t>
  </si>
  <si>
    <t>Got Data Validation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</si>
</sst>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7" formatCode="00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4"/>
      <color theme="0" tint="-0.499984740745262"/>
      <name val="Century Gothic"/>
      <family val="2"/>
    </font>
    <font>
      <b/>
      <sz val="26"/>
      <color rgb="FF2E74B5"/>
      <name val="Century Gothic"/>
      <family val="2"/>
    </font>
    <font>
      <b/>
      <sz val="11"/>
      <color rgb="FF2E74B5"/>
      <name val="Century Gothic"/>
      <family val="2"/>
    </font>
    <font>
      <sz val="11"/>
      <name val="Century Gothic"/>
      <family val="2"/>
    </font>
    <font>
      <sz val="11"/>
      <color rgb="FF404040"/>
      <name val="Century Gothic"/>
      <family val="2"/>
    </font>
    <font>
      <sz val="10"/>
      <color rgb="FF595959"/>
      <name val="Cambria"/>
      <family val="1"/>
    </font>
    <font>
      <sz val="11"/>
      <color rgb="FF000000"/>
      <name val="Century Gothic"/>
      <family val="2"/>
    </font>
    <font>
      <sz val="10"/>
      <color rgb="FF000000"/>
      <name val="Cambria"/>
      <family val="1"/>
    </font>
    <font>
      <b/>
      <sz val="11"/>
      <color theme="4" tint="-0.249977111117893"/>
      <name val="Century Gothic"/>
      <family val="2"/>
    </font>
    <font>
      <sz val="11"/>
      <color theme="3" tint="-0.249977111117893"/>
      <name val="Calibri"/>
      <family val="2"/>
    </font>
    <font>
      <sz val="11"/>
      <color rgb="FF000000"/>
      <name val="Calibri"/>
      <family val="2"/>
    </font>
    <font>
      <b/>
      <sz val="11"/>
      <color theme="3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3" fillId="0" borderId="0" xfId="2" applyFont="1" applyAlignment="1">
      <alignment vertical="top"/>
    </xf>
    <xf numFmtId="0" fontId="2" fillId="0" borderId="0" xfId="2"/>
    <xf numFmtId="0" fontId="2" fillId="0" borderId="0" xfId="2" applyAlignment="1">
      <alignment horizontal="center"/>
    </xf>
    <xf numFmtId="0" fontId="4" fillId="0" borderId="0" xfId="2" applyFont="1" applyAlignment="1">
      <alignment horizontal="right"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5" fillId="0" borderId="0" xfId="2" applyFont="1" applyAlignment="1">
      <alignment horizontal="left" vertical="center"/>
    </xf>
    <xf numFmtId="14" fontId="6" fillId="0" borderId="0" xfId="2" applyNumberFormat="1" applyFont="1" applyAlignment="1">
      <alignment horizontal="left"/>
    </xf>
    <xf numFmtId="167" fontId="6" fillId="0" borderId="0" xfId="2" applyNumberFormat="1" applyFont="1" applyAlignment="1">
      <alignment horizontal="left"/>
    </xf>
    <xf numFmtId="0" fontId="6" fillId="0" borderId="0" xfId="2" applyFont="1"/>
    <xf numFmtId="0" fontId="6" fillId="0" borderId="0" xfId="2" applyFont="1" applyAlignment="1">
      <alignment horizontal="left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vertical="top" wrapText="1"/>
    </xf>
    <xf numFmtId="0" fontId="7" fillId="0" borderId="0" xfId="2" applyFont="1" applyAlignment="1">
      <alignment vertical="center"/>
    </xf>
    <xf numFmtId="0" fontId="10" fillId="0" borderId="0" xfId="2" applyFont="1"/>
    <xf numFmtId="0" fontId="7" fillId="0" borderId="0" xfId="2" applyFont="1"/>
    <xf numFmtId="0" fontId="11" fillId="0" borderId="0" xfId="2" applyFont="1" applyBorder="1" applyAlignment="1">
      <alignment horizontal="left" vertical="center"/>
    </xf>
    <xf numFmtId="0" fontId="11" fillId="0" borderId="0" xfId="2" applyFont="1" applyBorder="1"/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11" fillId="0" borderId="0" xfId="2" applyFont="1" applyBorder="1" applyAlignment="1">
      <alignment horizontal="right"/>
    </xf>
    <xf numFmtId="14" fontId="12" fillId="2" borderId="0" xfId="2" applyNumberFormat="1" applyFont="1" applyFill="1" applyBorder="1" applyAlignment="1">
      <alignment horizontal="left"/>
    </xf>
    <xf numFmtId="0" fontId="12" fillId="2" borderId="0" xfId="2" applyFont="1" applyFill="1" applyAlignment="1"/>
    <xf numFmtId="0" fontId="12" fillId="2" borderId="0" xfId="2" applyFont="1" applyFill="1" applyAlignment="1"/>
    <xf numFmtId="2" fontId="12" fillId="2" borderId="0" xfId="2" applyNumberFormat="1" applyFont="1" applyFill="1" applyAlignment="1">
      <alignment horizontal="center"/>
    </xf>
    <xf numFmtId="44" fontId="12" fillId="2" borderId="0" xfId="3" applyNumberFormat="1" applyFont="1" applyFill="1"/>
    <xf numFmtId="14" fontId="12" fillId="0" borderId="0" xfId="2" applyNumberFormat="1" applyFont="1" applyAlignment="1">
      <alignment horizontal="left"/>
    </xf>
    <xf numFmtId="0" fontId="12" fillId="0" borderId="0" xfId="2" applyFont="1" applyAlignment="1"/>
    <xf numFmtId="0" fontId="12" fillId="0" borderId="0" xfId="2" applyFont="1" applyAlignment="1"/>
    <xf numFmtId="2" fontId="12" fillId="0" borderId="0" xfId="2" applyNumberFormat="1" applyFont="1" applyAlignment="1">
      <alignment horizontal="center"/>
    </xf>
    <xf numFmtId="44" fontId="12" fillId="0" borderId="0" xfId="4" applyNumberFormat="1" applyFont="1"/>
    <xf numFmtId="14" fontId="12" fillId="2" borderId="0" xfId="2" applyNumberFormat="1" applyFont="1" applyFill="1" applyAlignment="1">
      <alignment horizontal="left"/>
    </xf>
    <xf numFmtId="0" fontId="12" fillId="2" borderId="0" xfId="2" applyFont="1" applyFill="1"/>
    <xf numFmtId="0" fontId="14" fillId="2" borderId="0" xfId="2" applyFont="1" applyFill="1" applyAlignment="1">
      <alignment horizontal="right"/>
    </xf>
    <xf numFmtId="0" fontId="14" fillId="2" borderId="0" xfId="2" applyFont="1" applyFill="1" applyAlignment="1">
      <alignment horizontal="right"/>
    </xf>
    <xf numFmtId="2" fontId="14" fillId="2" borderId="0" xfId="2" applyNumberFormat="1" applyFont="1" applyFill="1" applyAlignment="1">
      <alignment horizontal="center"/>
    </xf>
    <xf numFmtId="44" fontId="14" fillId="2" borderId="0" xfId="4" applyNumberFormat="1" applyFont="1" applyFill="1"/>
    <xf numFmtId="0" fontId="0" fillId="0" borderId="0" xfId="0" applyNumberFormat="1" applyAlignment="1">
      <alignment horizontal="left"/>
    </xf>
    <xf numFmtId="20" fontId="0" fillId="0" borderId="0" xfId="0" applyNumberFormat="1"/>
  </cellXfs>
  <cellStyles count="5">
    <cellStyle name="Comma 2" xfId="3"/>
    <cellStyle name="Currency 2" xfId="4"/>
    <cellStyle name="Hyperlink" xfId="1" builtinId="8"/>
    <cellStyle name="Normal" xfId="0" builtinId="0"/>
    <cellStyle name="Normal 2" xfId="2"/>
  </cellStyles>
  <dxfs count="6">
    <dxf>
      <numFmt numFmtId="0" formatCode="General"/>
      <alignment horizontal="left" vertical="bottom" textRotation="0" wrapText="0" indent="0" justifyLastLine="0" shrinkToFit="0" readingOrder="0"/>
    </dxf>
    <dxf>
      <numFmt numFmtId="164" formatCode="mm/dd/yy;@"/>
    </dxf>
    <dxf>
      <numFmt numFmtId="19" formatCode="m/d/yyyy"/>
    </dxf>
    <dxf>
      <numFmt numFmtId="19" formatCode="m/d/yyyy"/>
    </dxf>
    <dxf>
      <numFmt numFmtId="164" formatCode="mm/dd/yy;@"/>
    </dxf>
    <dxf>
      <numFmt numFmtId="164" formatCode="mm/dd/yy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.rucker\Google%20Drive\CCA\Ho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rs"/>
      <sheetName val="Days"/>
      <sheetName val="Weeks"/>
      <sheetName val="Years"/>
      <sheetName val="Rates"/>
      <sheetName val="Invoices"/>
      <sheetName val="Invoice"/>
      <sheetName val="New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sks" displayName="Tasks" ref="A1:F24" totalsRowShown="0">
  <autoFilter ref="A1:F24">
    <filterColumn colId="4">
      <filters blank="1"/>
    </filterColumn>
  </autoFilter>
  <sortState ref="A14:F24">
    <sortCondition ref="E2:E24"/>
    <sortCondition ref="D2:D24"/>
  </sortState>
  <tableColumns count="6">
    <tableColumn id="8" name="Id" dataDxfId="0"/>
    <tableColumn id="1" name="Description"/>
    <tableColumn id="2" name="Comments"/>
    <tableColumn id="4" name="Due" dataDxfId="5"/>
    <tableColumn id="5" name="Done" dataDxfId="4"/>
    <tableColumn id="3" name="Start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F2" totalsRowShown="0">
  <autoFilter ref="A1:F2"/>
  <tableColumns count="6">
    <tableColumn id="2" name="TaskId"/>
    <tableColumn id="3" name="Task">
      <calculatedColumnFormula>VLOOKUP(Table5[[#This Row],[TaskId]], Tasks[], 2, FALSE)</calculatedColumnFormula>
    </tableColumn>
    <tableColumn id="4" name="Work"/>
    <tableColumn id="5" name="Date"/>
    <tableColumn id="6" name="Start"/>
    <tableColumn id="7" name="End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3" name="Questions" displayName="Questions" ref="A1:C6" totalsRowShown="0">
  <autoFilter ref="A1:C6"/>
  <tableColumns count="3">
    <tableColumn id="1" name="Question"/>
    <tableColumn id="2" name="Answer"/>
    <tableColumn id="3" name="Date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id="2" name="Updates" displayName="Updates" ref="A1:B2" totalsRowShown="0">
  <autoFilter ref="A1:B2"/>
  <tableColumns count="2">
    <tableColumn id="1" name="Start" dataDxfId="3"/>
    <tableColumn id="2" name="End" dataDxfId="2">
      <calculatedColumnFormula>Updates[[#This Row],[Start]] + (7)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as.virginia.edu/admin/hr/grad/to-do.php" TargetMode="External"/><Relationship Id="rId3" Type="http://schemas.openxmlformats.org/officeDocument/2006/relationships/hyperlink" Target="https://mail.google.com/mail/u/1/" TargetMode="External"/><Relationship Id="rId7" Type="http://schemas.openxmlformats.org/officeDocument/2006/relationships/hyperlink" Target="https://docs.google.com/document/d/1R2RNiZmEgJAPLIo_27Fl8hrZCLU05fD-Q8g4YOABzxQ/edit" TargetMode="External"/><Relationship Id="rId2" Type="http://schemas.openxmlformats.org/officeDocument/2006/relationships/hyperlink" Target="https://docs.google.com/document/d/1WtVePtADr7xStL5Ac2lepzWibRBYoZs5Y_515wGqzFw/edit" TargetMode="External"/><Relationship Id="rId1" Type="http://schemas.openxmlformats.org/officeDocument/2006/relationships/hyperlink" Target="https://docs.google.com/document/d/1WtVePtADr7xStL5Ac2lepzWibRBYoZs5Y_515wGqzFw/edit" TargetMode="External"/><Relationship Id="rId6" Type="http://schemas.openxmlformats.org/officeDocument/2006/relationships/hyperlink" Target="https://docs.google.com/document/d/1WtVePtADr7xStL5Ac2lepzWibRBYoZs5Y_515wGqzFw/edit" TargetMode="External"/><Relationship Id="rId5" Type="http://schemas.openxmlformats.org/officeDocument/2006/relationships/hyperlink" Target="https://docs.google.com/document/d/1WtVePtADr7xStL5Ac2lepzWibRBYoZs5Y_515wGqzFw/edit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docs.google.com/document/d/1WtVePtADr7xStL5Ac2lepzWibRBYoZs5Y_515wGqzFw/edit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17" sqref="D17"/>
    </sheetView>
  </sheetViews>
  <sheetFormatPr defaultRowHeight="15" x14ac:dyDescent="0.25"/>
  <cols>
    <col min="1" max="1" width="5.42578125" customWidth="1"/>
    <col min="2" max="2" width="54.7109375" bestFit="1" customWidth="1"/>
    <col min="3" max="3" width="22.28515625" customWidth="1"/>
    <col min="4" max="4" width="10.85546875" customWidth="1"/>
    <col min="5" max="5" width="8.7109375" bestFit="1" customWidth="1"/>
  </cols>
  <sheetData>
    <row r="1" spans="1:6" x14ac:dyDescent="0.25">
      <c r="A1" t="s">
        <v>49</v>
      </c>
      <c r="B1" t="s">
        <v>40</v>
      </c>
      <c r="C1" t="s">
        <v>9</v>
      </c>
      <c r="D1" t="s">
        <v>50</v>
      </c>
      <c r="E1" t="s">
        <v>51</v>
      </c>
      <c r="F1" t="s">
        <v>44</v>
      </c>
    </row>
    <row r="2" spans="1:6" hidden="1" x14ac:dyDescent="0.25">
      <c r="A2" s="42">
        <v>1</v>
      </c>
      <c r="B2" t="s">
        <v>1</v>
      </c>
      <c r="D2" s="2">
        <v>42508</v>
      </c>
      <c r="E2" s="2">
        <v>42508</v>
      </c>
      <c r="F2" s="2">
        <v>42507</v>
      </c>
    </row>
    <row r="3" spans="1:6" hidden="1" x14ac:dyDescent="0.25">
      <c r="A3" s="42">
        <v>2</v>
      </c>
      <c r="B3" t="s">
        <v>3</v>
      </c>
      <c r="D3" s="2">
        <v>42508</v>
      </c>
      <c r="E3" s="2">
        <v>42508</v>
      </c>
      <c r="F3" s="2">
        <v>42507</v>
      </c>
    </row>
    <row r="4" spans="1:6" hidden="1" x14ac:dyDescent="0.25">
      <c r="A4" s="42">
        <v>3</v>
      </c>
      <c r="B4" t="s">
        <v>4</v>
      </c>
      <c r="D4" s="2">
        <v>42508</v>
      </c>
      <c r="E4" s="2">
        <v>42508</v>
      </c>
      <c r="F4" s="2">
        <v>42507</v>
      </c>
    </row>
    <row r="5" spans="1:6" hidden="1" x14ac:dyDescent="0.25">
      <c r="A5" s="42">
        <v>4</v>
      </c>
      <c r="B5" t="s">
        <v>2</v>
      </c>
      <c r="D5" s="2">
        <v>42509</v>
      </c>
      <c r="E5" s="2">
        <v>42509</v>
      </c>
      <c r="F5" s="2">
        <v>42507</v>
      </c>
    </row>
    <row r="6" spans="1:6" hidden="1" x14ac:dyDescent="0.25">
      <c r="A6" s="42">
        <v>5</v>
      </c>
      <c r="B6" s="1" t="s">
        <v>5</v>
      </c>
      <c r="D6" s="2">
        <v>42509</v>
      </c>
      <c r="E6" s="2">
        <v>42509</v>
      </c>
      <c r="F6" s="2">
        <v>42507</v>
      </c>
    </row>
    <row r="7" spans="1:6" hidden="1" x14ac:dyDescent="0.25">
      <c r="A7" s="42">
        <v>6</v>
      </c>
      <c r="B7" s="1" t="s">
        <v>6</v>
      </c>
      <c r="D7" s="2">
        <v>42509</v>
      </c>
      <c r="E7" s="2">
        <v>42509</v>
      </c>
      <c r="F7" s="2">
        <v>42507</v>
      </c>
    </row>
    <row r="8" spans="1:6" hidden="1" x14ac:dyDescent="0.25">
      <c r="A8" s="42">
        <v>7</v>
      </c>
      <c r="B8" t="s">
        <v>15</v>
      </c>
      <c r="D8" s="2"/>
      <c r="E8" s="2">
        <v>42511</v>
      </c>
      <c r="F8" s="2">
        <v>42511</v>
      </c>
    </row>
    <row r="9" spans="1:6" hidden="1" x14ac:dyDescent="0.25">
      <c r="A9" s="42">
        <v>8</v>
      </c>
      <c r="B9" s="1" t="s">
        <v>19</v>
      </c>
      <c r="D9" s="2">
        <v>42515</v>
      </c>
      <c r="E9" s="2">
        <v>42515</v>
      </c>
      <c r="F9" s="2">
        <v>42508</v>
      </c>
    </row>
    <row r="10" spans="1:6" hidden="1" x14ac:dyDescent="0.25">
      <c r="A10" s="42">
        <v>9</v>
      </c>
      <c r="B10" t="s">
        <v>14</v>
      </c>
      <c r="D10" s="2"/>
      <c r="E10" s="2">
        <v>42515</v>
      </c>
      <c r="F10" s="2">
        <v>42515</v>
      </c>
    </row>
    <row r="11" spans="1:6" hidden="1" x14ac:dyDescent="0.25">
      <c r="A11" s="42">
        <v>10</v>
      </c>
      <c r="B11" s="1" t="s">
        <v>21</v>
      </c>
      <c r="D11" s="2">
        <v>42522</v>
      </c>
      <c r="E11" s="2">
        <v>42519</v>
      </c>
      <c r="F11" s="2">
        <v>42518</v>
      </c>
    </row>
    <row r="12" spans="1:6" hidden="1" x14ac:dyDescent="0.25">
      <c r="A12" s="42">
        <v>11</v>
      </c>
      <c r="B12" s="1" t="s">
        <v>22</v>
      </c>
      <c r="D12" s="2">
        <v>42522</v>
      </c>
      <c r="E12" s="2">
        <v>42519</v>
      </c>
      <c r="F12" s="2">
        <v>42518</v>
      </c>
    </row>
    <row r="13" spans="1:6" hidden="1" x14ac:dyDescent="0.25">
      <c r="A13" s="42">
        <v>12</v>
      </c>
      <c r="B13" s="1" t="s">
        <v>23</v>
      </c>
      <c r="D13" s="2">
        <v>42522</v>
      </c>
      <c r="E13" s="2">
        <v>42519</v>
      </c>
      <c r="F13" s="2">
        <v>42518</v>
      </c>
    </row>
    <row r="14" spans="1:6" x14ac:dyDescent="0.25">
      <c r="A14" s="42">
        <v>13</v>
      </c>
      <c r="B14" t="s">
        <v>11</v>
      </c>
      <c r="D14" s="2">
        <v>42522</v>
      </c>
      <c r="E14" s="2"/>
      <c r="F14" s="2">
        <v>42518</v>
      </c>
    </row>
    <row r="15" spans="1:6" x14ac:dyDescent="0.25">
      <c r="A15" s="42">
        <v>14</v>
      </c>
      <c r="B15" t="s">
        <v>12</v>
      </c>
      <c r="D15" s="2">
        <v>42522</v>
      </c>
      <c r="E15" s="2"/>
      <c r="F15" s="2">
        <v>42518</v>
      </c>
    </row>
    <row r="16" spans="1:6" x14ac:dyDescent="0.25">
      <c r="A16" s="42">
        <v>15</v>
      </c>
      <c r="B16" t="s">
        <v>13</v>
      </c>
      <c r="D16" s="2">
        <v>42522</v>
      </c>
      <c r="E16" s="2"/>
      <c r="F16" s="2">
        <v>42518</v>
      </c>
    </row>
    <row r="17" spans="1:6" x14ac:dyDescent="0.25">
      <c r="A17" s="42">
        <v>23</v>
      </c>
      <c r="B17" t="s">
        <v>53</v>
      </c>
      <c r="D17" s="2">
        <v>42522</v>
      </c>
      <c r="E17" s="2"/>
      <c r="F17" s="2">
        <v>42521</v>
      </c>
    </row>
    <row r="18" spans="1:6" x14ac:dyDescent="0.25">
      <c r="A18" s="42">
        <v>16</v>
      </c>
      <c r="B18" t="s">
        <v>7</v>
      </c>
      <c r="D18" s="2">
        <v>42577</v>
      </c>
      <c r="E18" s="2"/>
      <c r="F18" s="2">
        <v>42518</v>
      </c>
    </row>
    <row r="19" spans="1:6" x14ac:dyDescent="0.25">
      <c r="A19" s="42">
        <v>17</v>
      </c>
      <c r="B19" s="1" t="s">
        <v>8</v>
      </c>
      <c r="C19" t="s">
        <v>10</v>
      </c>
      <c r="D19" s="2">
        <v>42583</v>
      </c>
      <c r="E19" s="2"/>
      <c r="F19" s="2">
        <v>42518</v>
      </c>
    </row>
    <row r="20" spans="1:6" x14ac:dyDescent="0.25">
      <c r="A20" s="42">
        <v>18</v>
      </c>
      <c r="B20" t="s">
        <v>16</v>
      </c>
      <c r="D20" s="2">
        <v>42583</v>
      </c>
      <c r="E20" s="2"/>
      <c r="F20" s="2">
        <v>42518</v>
      </c>
    </row>
    <row r="21" spans="1:6" x14ac:dyDescent="0.25">
      <c r="A21" s="42">
        <v>19</v>
      </c>
      <c r="B21" t="s">
        <v>17</v>
      </c>
      <c r="D21" s="2">
        <v>42583</v>
      </c>
      <c r="E21" s="2"/>
      <c r="F21" s="2">
        <v>42518</v>
      </c>
    </row>
    <row r="22" spans="1:6" x14ac:dyDescent="0.25">
      <c r="A22" s="42">
        <v>20</v>
      </c>
      <c r="B22" t="s">
        <v>18</v>
      </c>
      <c r="D22" s="2">
        <v>42583</v>
      </c>
      <c r="E22" s="2"/>
      <c r="F22" s="2">
        <v>42518</v>
      </c>
    </row>
    <row r="23" spans="1:6" x14ac:dyDescent="0.25">
      <c r="A23" s="42">
        <v>21</v>
      </c>
      <c r="B23" s="1" t="s">
        <v>20</v>
      </c>
      <c r="D23" s="2">
        <v>42583</v>
      </c>
      <c r="E23" s="2"/>
      <c r="F23" s="2">
        <v>42518</v>
      </c>
    </row>
    <row r="24" spans="1:6" x14ac:dyDescent="0.25">
      <c r="A24" s="42">
        <v>22</v>
      </c>
      <c r="B24" t="s">
        <v>24</v>
      </c>
      <c r="D24" s="2">
        <v>42583</v>
      </c>
      <c r="E24" s="2"/>
      <c r="F24" s="2">
        <v>42519</v>
      </c>
    </row>
  </sheetData>
  <hyperlinks>
    <hyperlink ref="B6" r:id="rId1" location="heading=h.q544jq4bo7vu" display="https://docs.google.com/document/d/1WtVePtADr7xStL5Ac2lepzWibRBYoZs5Y_515wGqzFw/edit - heading=h.q544jq4bo7vu"/>
    <hyperlink ref="B7" r:id="rId2" location="heading=h.q544jq4bo7vu" display="https://docs.google.com/document/d/1WtVePtADr7xStL5Ac2lepzWibRBYoZs5Y_515wGqzFw/edit - heading=h.q544jq4bo7vu"/>
    <hyperlink ref="B19" r:id="rId3" location="inbox/154e7d1ce0153b1e"/>
    <hyperlink ref="B11" r:id="rId4" location="heading=h.4uv9il96waak" display="https://docs.google.com/document/d/1WtVePtADr7xStL5Ac2lepzWibRBYoZs5Y_515wGqzFw/edit - heading=h.4uv9il96waak"/>
    <hyperlink ref="B12" r:id="rId5" location="heading=h.kwuhphhohs6l" display="https://docs.google.com/document/d/1WtVePtADr7xStL5Ac2lepzWibRBYoZs5Y_515wGqzFw/edit - heading=h.kwuhphhohs6l"/>
    <hyperlink ref="B13" r:id="rId6" location="heading=h.kwuhphhohs6l" display="https://docs.google.com/document/d/1WtVePtADr7xStL5Ac2lepzWibRBYoZs5Y_515wGqzFw/edit - heading=h.kwuhphhohs6l"/>
    <hyperlink ref="B9" r:id="rId7"/>
    <hyperlink ref="B23" r:id="rId8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3" sqref="C3"/>
    </sheetView>
  </sheetViews>
  <sheetFormatPr defaultRowHeight="15" x14ac:dyDescent="0.25"/>
  <cols>
    <col min="1" max="1" width="13.140625" customWidth="1"/>
    <col min="2" max="2" width="45.7109375" customWidth="1"/>
    <col min="3" max="3" width="70.5703125" customWidth="1"/>
    <col min="4" max="4" width="11.42578125" customWidth="1"/>
  </cols>
  <sheetData>
    <row r="1" spans="1:6" x14ac:dyDescent="0.25">
      <c r="A1" t="s">
        <v>52</v>
      </c>
      <c r="B1" t="s">
        <v>0</v>
      </c>
      <c r="C1" t="s">
        <v>54</v>
      </c>
      <c r="D1" t="s">
        <v>28</v>
      </c>
      <c r="E1" t="s">
        <v>44</v>
      </c>
      <c r="F1" t="s">
        <v>45</v>
      </c>
    </row>
    <row r="2" spans="1:6" x14ac:dyDescent="0.25">
      <c r="A2">
        <v>23</v>
      </c>
      <c r="B2" t="str">
        <f>VLOOKUP(Table5[[#This Row],[TaskId]], Tasks[], 2, FALSE)</f>
        <v>Create Task Spreadsheet</v>
      </c>
      <c r="C2" t="s">
        <v>55</v>
      </c>
      <c r="D2" s="3">
        <v>42521</v>
      </c>
      <c r="E2" s="43">
        <v>0.625</v>
      </c>
      <c r="F2" s="43">
        <v>0.70833333333333337</v>
      </c>
    </row>
  </sheetData>
  <dataConsolidate/>
  <dataValidations count="2">
    <dataValidation type="list" allowBlank="1" showInputMessage="1" sqref="A2">
      <formula1>TaskIds</formula1>
    </dataValidation>
    <dataValidation allowBlank="1" showInputMessage="1" sqref="B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cols>
    <col min="1" max="1" width="65.5703125" bestFit="1" customWidth="1"/>
    <col min="2" max="2" width="50.28515625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 t="s">
        <v>25</v>
      </c>
    </row>
    <row r="3" spans="1:3" x14ac:dyDescent="0.25">
      <c r="A3" t="s">
        <v>29</v>
      </c>
    </row>
    <row r="4" spans="1:3" x14ac:dyDescent="0.25">
      <c r="A4" t="s">
        <v>30</v>
      </c>
    </row>
    <row r="5" spans="1:3" x14ac:dyDescent="0.25">
      <c r="A5" t="s">
        <v>31</v>
      </c>
    </row>
    <row r="6" spans="1:3" x14ac:dyDescent="0.25">
      <c r="A6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1.85546875" customWidth="1"/>
    <col min="2" max="2" width="11" customWidth="1"/>
  </cols>
  <sheetData>
    <row r="1" spans="1:2" x14ac:dyDescent="0.25">
      <c r="A1" t="s">
        <v>44</v>
      </c>
      <c r="B1" t="s">
        <v>45</v>
      </c>
    </row>
    <row r="2" spans="1:2" x14ac:dyDescent="0.25">
      <c r="A2" s="3">
        <v>42515</v>
      </c>
      <c r="B2" s="3">
        <f>Updates[[#This Row],[Start]] + (7)</f>
        <v>42522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showRuler="0" view="pageLayout" zoomScale="115" zoomScaleNormal="100" zoomScalePageLayoutView="115" workbookViewId="0">
      <selection activeCell="C12" sqref="C12"/>
    </sheetView>
  </sheetViews>
  <sheetFormatPr defaultRowHeight="15" x14ac:dyDescent="0.25"/>
  <cols>
    <col min="1" max="1" width="11.85546875" style="5" bestFit="1" customWidth="1"/>
    <col min="2" max="2" width="4.5703125" style="5" customWidth="1"/>
    <col min="3" max="5" width="9.140625" style="5"/>
    <col min="6" max="6" width="9.140625" style="5" customWidth="1"/>
    <col min="7" max="7" width="16.42578125" style="5" customWidth="1"/>
    <col min="8" max="8" width="3.85546875" style="5" customWidth="1"/>
    <col min="9" max="9" width="9.140625" style="5" customWidth="1"/>
    <col min="10" max="10" width="12" style="5" customWidth="1"/>
    <col min="11" max="11" width="4.140625" style="5" customWidth="1"/>
    <col min="12" max="12" width="9.140625" style="5" customWidth="1"/>
    <col min="13" max="16384" width="9.140625" style="5"/>
  </cols>
  <sheetData>
    <row r="1" spans="1:15" ht="32.25" x14ac:dyDescent="0.25">
      <c r="A1" s="4" t="s">
        <v>33</v>
      </c>
      <c r="G1" s="6"/>
      <c r="H1" s="6"/>
      <c r="J1" s="7" t="s">
        <v>46</v>
      </c>
    </row>
    <row r="3" spans="1:15" ht="15" customHeight="1" x14ac:dyDescent="0.25">
      <c r="A3" s="8" t="s">
        <v>34</v>
      </c>
    </row>
    <row r="4" spans="1:15" ht="15" customHeight="1" x14ac:dyDescent="0.3">
      <c r="A4" s="9" t="s">
        <v>35</v>
      </c>
      <c r="H4" s="10" t="s">
        <v>36</v>
      </c>
      <c r="J4" s="11">
        <f>MAX(Updates[End])</f>
        <v>42522</v>
      </c>
    </row>
    <row r="5" spans="1:15" ht="15" customHeight="1" x14ac:dyDescent="0.3">
      <c r="A5" s="9" t="s">
        <v>37</v>
      </c>
      <c r="H5" s="10" t="s">
        <v>47</v>
      </c>
      <c r="J5" s="12">
        <f xml:space="preserve"> COUNT(Updates[End])</f>
        <v>1</v>
      </c>
    </row>
    <row r="6" spans="1:15" ht="15" customHeight="1" x14ac:dyDescent="0.3">
      <c r="A6" s="13" t="s">
        <v>38</v>
      </c>
      <c r="H6" s="10" t="s">
        <v>39</v>
      </c>
      <c r="J6" s="14" t="s">
        <v>48</v>
      </c>
    </row>
    <row r="7" spans="1:15" ht="15" customHeight="1" x14ac:dyDescent="0.25">
      <c r="O7" s="15"/>
    </row>
    <row r="8" spans="1:15" ht="15" customHeight="1" x14ac:dyDescent="0.25">
      <c r="O8" s="15"/>
    </row>
    <row r="9" spans="1:15" ht="15" customHeight="1" x14ac:dyDescent="0.25">
      <c r="A9" s="8"/>
      <c r="O9" s="15"/>
    </row>
    <row r="10" spans="1:15" ht="15" customHeight="1" x14ac:dyDescent="0.25">
      <c r="A10" s="16"/>
      <c r="B10" s="17"/>
      <c r="C10" s="17"/>
      <c r="D10" s="17"/>
      <c r="E10" s="17"/>
      <c r="I10" s="18"/>
      <c r="O10" s="15"/>
    </row>
    <row r="11" spans="1:15" ht="15" customHeight="1" x14ac:dyDescent="0.25">
      <c r="A11" s="16"/>
      <c r="B11" s="17"/>
      <c r="C11" s="17"/>
      <c r="D11" s="17"/>
      <c r="E11" s="17"/>
      <c r="I11" s="18"/>
      <c r="O11" s="19"/>
    </row>
    <row r="12" spans="1:15" ht="15" customHeight="1" x14ac:dyDescent="0.25">
      <c r="A12" s="16"/>
      <c r="B12" s="17"/>
      <c r="C12" s="17"/>
      <c r="D12" s="17"/>
      <c r="E12" s="17"/>
      <c r="I12" s="18"/>
    </row>
    <row r="13" spans="1:15" ht="15" customHeight="1" x14ac:dyDescent="0.3">
      <c r="A13" s="17"/>
      <c r="B13" s="17"/>
      <c r="C13" s="17"/>
      <c r="D13" s="17"/>
      <c r="E13" s="17"/>
      <c r="I13" s="20"/>
    </row>
    <row r="14" spans="1:15" ht="15" customHeight="1" x14ac:dyDescent="0.25">
      <c r="A14" s="16"/>
      <c r="B14" s="17"/>
      <c r="C14" s="17"/>
      <c r="D14" s="17"/>
      <c r="E14" s="17"/>
    </row>
    <row r="15" spans="1:15" ht="15" customHeight="1" x14ac:dyDescent="0.3">
      <c r="A15" s="20"/>
    </row>
    <row r="17" spans="1:10" x14ac:dyDescent="0.25">
      <c r="A17" s="21" t="s">
        <v>28</v>
      </c>
      <c r="B17" s="21"/>
      <c r="C17" s="22" t="s">
        <v>40</v>
      </c>
      <c r="D17" s="22"/>
      <c r="E17" s="22"/>
      <c r="F17" s="22"/>
      <c r="G17" s="22"/>
      <c r="H17" s="23"/>
      <c r="I17" s="24" t="s">
        <v>41</v>
      </c>
      <c r="J17" s="25" t="s">
        <v>42</v>
      </c>
    </row>
    <row r="18" spans="1:10" x14ac:dyDescent="0.25">
      <c r="A18" s="26">
        <f>MAX([1]!Invoices[Start])</f>
        <v>42500</v>
      </c>
      <c r="B18" s="26"/>
      <c r="C18" s="27" t="str">
        <f>IF(VLOOKUP(A18,[1]!Days[#Data],2)&lt;&gt;"",VLOOKUP(A18,[1]!Days[#Data],2),IF((I18=0),IF(WEEKDAY(A18,2)&gt;5,"Weekend","Time Off"),""))</f>
        <v>Various Bugs</v>
      </c>
      <c r="D18" s="27"/>
      <c r="E18" s="27"/>
      <c r="F18" s="27"/>
      <c r="G18" s="27"/>
      <c r="H18" s="28"/>
      <c r="I18" s="29">
        <f>(VLOOKUP(A18, [1]!Days[#Data], 3))*24</f>
        <v>5.2499999999999982</v>
      </c>
      <c r="J18" s="30">
        <f>VLOOKUP(A18, [1]!Days[#Data], 4)</f>
        <v>314.99999999999989</v>
      </c>
    </row>
    <row r="19" spans="1:10" x14ac:dyDescent="0.25">
      <c r="A19" s="31">
        <f>A18 +1</f>
        <v>42501</v>
      </c>
      <c r="B19" s="31"/>
      <c r="C19" s="32" t="str">
        <f>IF(VLOOKUP(A19,[1]!Days[#Data],2)&lt;&gt;"",VLOOKUP(A19,[1]!Days[#Data],2),IF((I19=0),IF(WEEKDAY(A19,2)&gt;5,"Weekend","Time Off"),""))</f>
        <v>Goodyear Reports</v>
      </c>
      <c r="D19" s="32" t="e">
        <f>VLOOKUP(#REF!, [1]!Days[#Data], 3)</f>
        <v>#REF!</v>
      </c>
      <c r="E19" s="32" t="e">
        <f>VLOOKUP(#REF!, [1]!Days[#Data], 3)</f>
        <v>#REF!</v>
      </c>
      <c r="F19" s="32" t="e">
        <f>VLOOKUP(#REF!, [1]!Days[#Data], 3)</f>
        <v>#REF!</v>
      </c>
      <c r="G19" s="32" t="e">
        <f>VLOOKUP(#REF!, [1]!Days[#Data], 3)</f>
        <v>#REF!</v>
      </c>
      <c r="H19" s="33"/>
      <c r="I19" s="34">
        <f>(VLOOKUP(A19, [1]!Days[#Data], 3))*24</f>
        <v>2.7500000000000009</v>
      </c>
      <c r="J19" s="35">
        <f>VLOOKUP(A19, [1]!Days[#Data], 4)</f>
        <v>165.00000000000006</v>
      </c>
    </row>
    <row r="20" spans="1:10" x14ac:dyDescent="0.25">
      <c r="A20" s="36">
        <f t="shared" ref="A20:A31" si="0">A19 +1</f>
        <v>42502</v>
      </c>
      <c r="B20" s="36"/>
      <c r="C20" s="27" t="str">
        <f>IF(VLOOKUP(A20,[1]!Days[#Data],2)&lt;&gt;"",VLOOKUP(A20,[1]!Days[#Data],2),IF((I20=0),IF(WEEKDAY(A20,2)&gt;5,"Weekend","Time Off"),""))</f>
        <v>Goodyear Reports</v>
      </c>
      <c r="D20" s="27" t="e">
        <f>VLOOKUP(#REF!, [1]!Days[#Data], 3)</f>
        <v>#REF!</v>
      </c>
      <c r="E20" s="27" t="e">
        <f>VLOOKUP(#REF!, [1]!Days[#Data], 3)</f>
        <v>#REF!</v>
      </c>
      <c r="F20" s="27" t="e">
        <f>VLOOKUP(#REF!, [1]!Days[#Data], 3)</f>
        <v>#REF!</v>
      </c>
      <c r="G20" s="27" t="e">
        <f>VLOOKUP(#REF!, [1]!Days[#Data], 3)</f>
        <v>#REF!</v>
      </c>
      <c r="H20" s="28"/>
      <c r="I20" s="29">
        <f>(VLOOKUP(A20, [1]!Days[#Data], 3))*24</f>
        <v>3.2500000000000004</v>
      </c>
      <c r="J20" s="30">
        <f>VLOOKUP(A20, [1]!Days[#Data], 4)</f>
        <v>195.00000000000003</v>
      </c>
    </row>
    <row r="21" spans="1:10" x14ac:dyDescent="0.25">
      <c r="A21" s="31">
        <f t="shared" si="0"/>
        <v>42503</v>
      </c>
      <c r="B21" s="31"/>
      <c r="C21" s="32" t="str">
        <f>IF(VLOOKUP(A21,[1]!Days[#Data],2)&lt;&gt;"",VLOOKUP(A21,[1]!Days[#Data],2),IF((I21=0),IF(WEEKDAY(A21,2)&gt;5,"Weekend","Time Off"),""))</f>
        <v>Data Imports</v>
      </c>
      <c r="D21" s="32" t="e">
        <f>VLOOKUP(#REF!, [1]!Days[#Data], 3)</f>
        <v>#REF!</v>
      </c>
      <c r="E21" s="32" t="e">
        <f>VLOOKUP(#REF!, [1]!Days[#Data], 3)</f>
        <v>#REF!</v>
      </c>
      <c r="F21" s="32" t="e">
        <f>VLOOKUP(#REF!, [1]!Days[#Data], 3)</f>
        <v>#REF!</v>
      </c>
      <c r="G21" s="32" t="e">
        <f>VLOOKUP(#REF!, [1]!Days[#Data], 3)</f>
        <v>#REF!</v>
      </c>
      <c r="H21" s="33"/>
      <c r="I21" s="34">
        <f>(VLOOKUP(A21, [1]!Days[#Data], 3))*24</f>
        <v>0.49999999999999956</v>
      </c>
      <c r="J21" s="35">
        <f>VLOOKUP(A21, [1]!Days[#Data], 4)</f>
        <v>29.999999999999972</v>
      </c>
    </row>
    <row r="22" spans="1:10" x14ac:dyDescent="0.25">
      <c r="A22" s="36">
        <f t="shared" si="0"/>
        <v>42504</v>
      </c>
      <c r="B22" s="36"/>
      <c r="C22" s="27" t="str">
        <f>IF(VLOOKUP(A22,[1]!Days[#Data],2)&lt;&gt;"",VLOOKUP(A22,[1]!Days[#Data],2),IF((I22=0),IF(WEEKDAY(A22,2)&gt;5,"Weekend","Time Off"),""))</f>
        <v>Moving</v>
      </c>
      <c r="D22" s="27" t="e">
        <f>VLOOKUP(#REF!, [1]!Days[#Data], 3)</f>
        <v>#REF!</v>
      </c>
      <c r="E22" s="27" t="e">
        <f>VLOOKUP(#REF!, [1]!Days[#Data], 3)</f>
        <v>#REF!</v>
      </c>
      <c r="F22" s="27" t="e">
        <f>VLOOKUP(#REF!, [1]!Days[#Data], 3)</f>
        <v>#REF!</v>
      </c>
      <c r="G22" s="27" t="e">
        <f>VLOOKUP(#REF!, [1]!Days[#Data], 3)</f>
        <v>#REF!</v>
      </c>
      <c r="H22" s="28"/>
      <c r="I22" s="29">
        <f>(VLOOKUP(A22, [1]!Days[#Data], 3))*24</f>
        <v>0</v>
      </c>
      <c r="J22" s="30">
        <f>VLOOKUP(A22, [1]!Days[#Data], 4)</f>
        <v>0</v>
      </c>
    </row>
    <row r="23" spans="1:10" x14ac:dyDescent="0.25">
      <c r="A23" s="31">
        <f t="shared" si="0"/>
        <v>42505</v>
      </c>
      <c r="B23" s="31"/>
      <c r="C23" s="32" t="str">
        <f>IF(VLOOKUP(A23,[1]!Days[#Data],2)&lt;&gt;"",VLOOKUP(A23,[1]!Days[#Data],2),IF((I23=0),IF(WEEKDAY(A23,2)&gt;5,"Weekend","Time Off"),""))</f>
        <v>Moving</v>
      </c>
      <c r="D23" s="32" t="e">
        <f>VLOOKUP(#REF!, [1]!Days[#Data], 3)</f>
        <v>#REF!</v>
      </c>
      <c r="E23" s="32" t="e">
        <f>VLOOKUP(#REF!, [1]!Days[#Data], 3)</f>
        <v>#REF!</v>
      </c>
      <c r="F23" s="32" t="e">
        <f>VLOOKUP(#REF!, [1]!Days[#Data], 3)</f>
        <v>#REF!</v>
      </c>
      <c r="G23" s="32" t="e">
        <f>VLOOKUP(#REF!, [1]!Days[#Data], 3)</f>
        <v>#REF!</v>
      </c>
      <c r="H23" s="33"/>
      <c r="I23" s="34">
        <f>(VLOOKUP(A23, [1]!Days[#Data], 3))*24</f>
        <v>0</v>
      </c>
      <c r="J23" s="35">
        <f>VLOOKUP(A23, [1]!Days[#Data], 4)</f>
        <v>0</v>
      </c>
    </row>
    <row r="24" spans="1:10" x14ac:dyDescent="0.25">
      <c r="A24" s="36">
        <f t="shared" si="0"/>
        <v>42506</v>
      </c>
      <c r="B24" s="36"/>
      <c r="C24" s="27" t="str">
        <f>IF(VLOOKUP(A24,[1]!Days[#Data],2)&lt;&gt;"",VLOOKUP(A24,[1]!Days[#Data],2),IF((I24=0),IF(WEEKDAY(A24,2)&gt;5,"Weekend","Time Off"),""))</f>
        <v>Moving</v>
      </c>
      <c r="D24" s="27" t="e">
        <f>VLOOKUP(#REF!, [1]!Days[#Data], 3)</f>
        <v>#REF!</v>
      </c>
      <c r="E24" s="27" t="e">
        <f>VLOOKUP(#REF!, [1]!Days[#Data], 3)</f>
        <v>#REF!</v>
      </c>
      <c r="F24" s="27" t="e">
        <f>VLOOKUP(#REF!, [1]!Days[#Data], 3)</f>
        <v>#REF!</v>
      </c>
      <c r="G24" s="27" t="e">
        <f>VLOOKUP(#REF!, [1]!Days[#Data], 3)</f>
        <v>#REF!</v>
      </c>
      <c r="H24" s="28"/>
      <c r="I24" s="29">
        <f>(VLOOKUP(A24, [1]!Days[#Data], 3))*24</f>
        <v>0</v>
      </c>
      <c r="J24" s="30">
        <f>VLOOKUP(A24, [1]!Days[#Data], 4)</f>
        <v>0</v>
      </c>
    </row>
    <row r="25" spans="1:10" x14ac:dyDescent="0.25">
      <c r="A25" s="31">
        <f t="shared" si="0"/>
        <v>42507</v>
      </c>
      <c r="B25" s="31"/>
      <c r="C25" s="32" t="str">
        <f>IF(VLOOKUP(A25,[1]!Days[#Data],2)&lt;&gt;"",VLOOKUP(A25,[1]!Days[#Data],2),IF((I25=0),IF(WEEKDAY(A25,2)&gt;5,"Weekend","Time Off"),""))</f>
        <v>Moving</v>
      </c>
      <c r="D25" s="32" t="e">
        <f>VLOOKUP(#REF!, [1]!Days[#Data], 3)</f>
        <v>#REF!</v>
      </c>
      <c r="E25" s="32" t="e">
        <f>VLOOKUP(#REF!, [1]!Days[#Data], 3)</f>
        <v>#REF!</v>
      </c>
      <c r="F25" s="32" t="e">
        <f>VLOOKUP(#REF!, [1]!Days[#Data], 3)</f>
        <v>#REF!</v>
      </c>
      <c r="G25" s="32" t="e">
        <f>VLOOKUP(#REF!, [1]!Days[#Data], 3)</f>
        <v>#REF!</v>
      </c>
      <c r="H25" s="33"/>
      <c r="I25" s="34">
        <f>(VLOOKUP(A25, [1]!Days[#Data], 3))*24</f>
        <v>0</v>
      </c>
      <c r="J25" s="35">
        <f>VLOOKUP(A25, [1]!Days[#Data], 4)</f>
        <v>0</v>
      </c>
    </row>
    <row r="26" spans="1:10" x14ac:dyDescent="0.25">
      <c r="A26" s="36">
        <f>A25 +1</f>
        <v>42508</v>
      </c>
      <c r="B26" s="36"/>
      <c r="C26" s="27" t="str">
        <f>IF(VLOOKUP(A26,[1]!Days[#Data],2)&lt;&gt;"",VLOOKUP(A26,[1]!Days[#Data],2),IF((I26=0),IF(WEEKDAY(A26,2)&gt;5,"Weekend","Time Off"),""))</f>
        <v>Solicitation Import</v>
      </c>
      <c r="D26" s="27" t="e">
        <f>VLOOKUP(#REF!, [1]!Days[#Data], 3)</f>
        <v>#REF!</v>
      </c>
      <c r="E26" s="27" t="e">
        <f>VLOOKUP(#REF!, [1]!Days[#Data], 3)</f>
        <v>#REF!</v>
      </c>
      <c r="F26" s="27" t="e">
        <f>VLOOKUP(#REF!, [1]!Days[#Data], 3)</f>
        <v>#REF!</v>
      </c>
      <c r="G26" s="27" t="e">
        <f>VLOOKUP(#REF!, [1]!Days[#Data], 3)</f>
        <v>#REF!</v>
      </c>
      <c r="H26" s="28"/>
      <c r="I26" s="29">
        <f>(VLOOKUP(A26, [1]!Days[#Data], 3))*24</f>
        <v>5.7500000000000018</v>
      </c>
      <c r="J26" s="30">
        <f>VLOOKUP(A26, [1]!Days[#Data], 4)</f>
        <v>345.00000000000011</v>
      </c>
    </row>
    <row r="27" spans="1:10" x14ac:dyDescent="0.25">
      <c r="A27" s="31">
        <f t="shared" si="0"/>
        <v>42509</v>
      </c>
      <c r="B27" s="31"/>
      <c r="C27" s="32" t="str">
        <f>IF(VLOOKUP(A27,[1]!Days[#Data],2)&lt;&gt;"",VLOOKUP(A27,[1]!Days[#Data],2),IF((I27=0),IF(WEEKDAY(A27,2)&gt;5,"Weekend","Time Off"),""))</f>
        <v>Fixing Dup Group Count</v>
      </c>
      <c r="D27" s="32" t="e">
        <f>VLOOKUP(#REF!, [1]!Days[#Data], 3)</f>
        <v>#REF!</v>
      </c>
      <c r="E27" s="32" t="e">
        <f>VLOOKUP(#REF!, [1]!Days[#Data], 3)</f>
        <v>#REF!</v>
      </c>
      <c r="F27" s="32" t="e">
        <f>VLOOKUP(#REF!, [1]!Days[#Data], 3)</f>
        <v>#REF!</v>
      </c>
      <c r="G27" s="32" t="e">
        <f>VLOOKUP(#REF!, [1]!Days[#Data], 3)</f>
        <v>#REF!</v>
      </c>
      <c r="H27" s="33"/>
      <c r="I27" s="34">
        <f>(VLOOKUP(A27, [1]!Days[#Data], 3))*24</f>
        <v>4.25</v>
      </c>
      <c r="J27" s="35">
        <f>VLOOKUP(A27, [1]!Days[#Data], 4)</f>
        <v>255</v>
      </c>
    </row>
    <row r="28" spans="1:10" x14ac:dyDescent="0.25">
      <c r="A28" s="36">
        <f>A27 +1</f>
        <v>42510</v>
      </c>
      <c r="B28" s="36"/>
      <c r="C28" s="27" t="str">
        <f>IF(VLOOKUP(A28,[1]!Days[#Data],2)&lt;&gt;"",VLOOKUP(A28,[1]!Days[#Data],2),IF((I28=0),IF(WEEKDAY(A28,2)&gt;5,"Weekend","Time Off"),""))</f>
        <v>Multi Template Support</v>
      </c>
      <c r="D28" s="27" t="e">
        <f>VLOOKUP(#REF!, [1]!Days[#Data], 3)</f>
        <v>#REF!</v>
      </c>
      <c r="E28" s="27" t="e">
        <f>VLOOKUP(#REF!, [1]!Days[#Data], 3)</f>
        <v>#REF!</v>
      </c>
      <c r="F28" s="27" t="e">
        <f>VLOOKUP(#REF!, [1]!Days[#Data], 3)</f>
        <v>#REF!</v>
      </c>
      <c r="G28" s="27" t="e">
        <f>VLOOKUP(#REF!, [1]!Days[#Data], 3)</f>
        <v>#REF!</v>
      </c>
      <c r="H28" s="28"/>
      <c r="I28" s="29">
        <f>(VLOOKUP(A28, [1]!Days[#Data], 3))*24</f>
        <v>4.75</v>
      </c>
      <c r="J28" s="30">
        <f>VLOOKUP(A28, [1]!Days[#Data], 4)</f>
        <v>285</v>
      </c>
    </row>
    <row r="29" spans="1:10" x14ac:dyDescent="0.25">
      <c r="A29" s="31">
        <f t="shared" si="0"/>
        <v>42511</v>
      </c>
      <c r="B29" s="31"/>
      <c r="C29" s="32" t="str">
        <f>IF(VLOOKUP(A29,[1]!Days[#Data],2)&lt;&gt;"",VLOOKUP(A29,[1]!Days[#Data],2),IF((I29=0),IF(WEEKDAY(A29,2)&gt;5,"Weekend","Time Off"),""))</f>
        <v>Weekend</v>
      </c>
      <c r="D29" s="32" t="e">
        <f>VLOOKUP(#REF!, [1]!Days[#Data], 3)</f>
        <v>#REF!</v>
      </c>
      <c r="E29" s="32" t="e">
        <f>VLOOKUP(#REF!, [1]!Days[#Data], 3)</f>
        <v>#REF!</v>
      </c>
      <c r="F29" s="32" t="e">
        <f>VLOOKUP(#REF!, [1]!Days[#Data], 3)</f>
        <v>#REF!</v>
      </c>
      <c r="G29" s="32" t="e">
        <f>VLOOKUP(#REF!, [1]!Days[#Data], 3)</f>
        <v>#REF!</v>
      </c>
      <c r="H29" s="33"/>
      <c r="I29" s="34">
        <f>(VLOOKUP(A29, [1]!Days[#Data], 3))*24</f>
        <v>0</v>
      </c>
      <c r="J29" s="35">
        <f>VLOOKUP(A29, [1]!Days[#Data], 4)</f>
        <v>0</v>
      </c>
    </row>
    <row r="30" spans="1:10" x14ac:dyDescent="0.25">
      <c r="A30" s="36">
        <f>A29 +1</f>
        <v>42512</v>
      </c>
      <c r="B30" s="36"/>
      <c r="C30" s="27" t="str">
        <f>IF(VLOOKUP(A30,[1]!Days[#Data],2)&lt;&gt;"",VLOOKUP(A30,[1]!Days[#Data],2),IF((I30=0),IF(WEEKDAY(A30,2)&gt;5,"Weekend","Time Off"),""))</f>
        <v>Multi Template Support</v>
      </c>
      <c r="D30" s="27" t="e">
        <f>VLOOKUP(#REF!, [1]!Days[#Data], 3)</f>
        <v>#REF!</v>
      </c>
      <c r="E30" s="27" t="e">
        <f>VLOOKUP(#REF!, [1]!Days[#Data], 3)</f>
        <v>#REF!</v>
      </c>
      <c r="F30" s="27" t="e">
        <f>VLOOKUP(#REF!, [1]!Days[#Data], 3)</f>
        <v>#REF!</v>
      </c>
      <c r="G30" s="27" t="e">
        <f>VLOOKUP(#REF!, [1]!Days[#Data], 3)</f>
        <v>#REF!</v>
      </c>
      <c r="H30" s="28"/>
      <c r="I30" s="29">
        <f>(VLOOKUP(A30, [1]!Days[#Data], 3))*24</f>
        <v>4.2500000000000009</v>
      </c>
      <c r="J30" s="30">
        <f>VLOOKUP(A30, [1]!Days[#Data], 4)</f>
        <v>255.00000000000006</v>
      </c>
    </row>
    <row r="31" spans="1:10" x14ac:dyDescent="0.25">
      <c r="A31" s="31">
        <f t="shared" si="0"/>
        <v>42513</v>
      </c>
      <c r="B31" s="31"/>
      <c r="C31" s="32" t="str">
        <f>IF(VLOOKUP(A31,[1]!Days[#Data],2)&lt;&gt;"",VLOOKUP(A31,[1]!Days[#Data],2),IF((I31=0),IF(WEEKDAY(A31,2)&gt;5,"Weekend","Time Off"),""))</f>
        <v>Multi Template Support</v>
      </c>
      <c r="D31" s="32" t="e">
        <f>VLOOKUP(#REF!, [1]!Days[#Data], 3)</f>
        <v>#REF!</v>
      </c>
      <c r="E31" s="32" t="e">
        <f>VLOOKUP(#REF!, [1]!Days[#Data], 3)</f>
        <v>#REF!</v>
      </c>
      <c r="F31" s="32" t="e">
        <f>VLOOKUP(#REF!, [1]!Days[#Data], 3)</f>
        <v>#REF!</v>
      </c>
      <c r="G31" s="32" t="e">
        <f>VLOOKUP(#REF!, [1]!Days[#Data], 3)</f>
        <v>#REF!</v>
      </c>
      <c r="H31" s="33"/>
      <c r="I31" s="34">
        <f>(VLOOKUP(A31, [1]!Days[#Data], 3))*24</f>
        <v>5</v>
      </c>
      <c r="J31" s="35">
        <f>VLOOKUP(A31, [1]!Days[#Data], 4)</f>
        <v>300</v>
      </c>
    </row>
    <row r="32" spans="1:10" x14ac:dyDescent="0.25">
      <c r="A32" s="37"/>
      <c r="B32" s="37"/>
      <c r="C32" s="38" t="s">
        <v>43</v>
      </c>
      <c r="D32" s="38" t="e">
        <f>SUM(D18:D27)</f>
        <v>#REF!</v>
      </c>
      <c r="E32" s="38" t="e">
        <f>SUM(E18:E27)</f>
        <v>#REF!</v>
      </c>
      <c r="F32" s="38" t="e">
        <f>SUM(F18:F27)</f>
        <v>#REF!</v>
      </c>
      <c r="G32" s="38" t="e">
        <f>SUM(G18:G27)</f>
        <v>#REF!</v>
      </c>
      <c r="H32" s="39"/>
      <c r="I32" s="40">
        <f>SUM(I18:I31)</f>
        <v>35.75</v>
      </c>
      <c r="J32" s="41">
        <f>SUM(J18:J31)</f>
        <v>2145</v>
      </c>
    </row>
  </sheetData>
  <mergeCells count="31">
    <mergeCell ref="C32:G32"/>
    <mergeCell ref="A29:B29"/>
    <mergeCell ref="C29:G29"/>
    <mergeCell ref="A30:B30"/>
    <mergeCell ref="C30:G30"/>
    <mergeCell ref="A31:B31"/>
    <mergeCell ref="C31:G31"/>
    <mergeCell ref="A26:B26"/>
    <mergeCell ref="C26:G26"/>
    <mergeCell ref="A27:B27"/>
    <mergeCell ref="C27:G27"/>
    <mergeCell ref="A28:B28"/>
    <mergeCell ref="C28:G28"/>
    <mergeCell ref="A23:B23"/>
    <mergeCell ref="C23:G23"/>
    <mergeCell ref="A24:B24"/>
    <mergeCell ref="C24:G24"/>
    <mergeCell ref="A25:B25"/>
    <mergeCell ref="C25:G25"/>
    <mergeCell ref="A20:B20"/>
    <mergeCell ref="C20:G20"/>
    <mergeCell ref="A21:B21"/>
    <mergeCell ref="C21:G21"/>
    <mergeCell ref="A22:B22"/>
    <mergeCell ref="C22:G22"/>
    <mergeCell ref="A17:B17"/>
    <mergeCell ref="C17:G17"/>
    <mergeCell ref="A18:B18"/>
    <mergeCell ref="C18:G18"/>
    <mergeCell ref="A19:B19"/>
    <mergeCell ref="C19:G19"/>
  </mergeCells>
  <pageMargins left="0.5" right="0.5" top="0.5" bottom="0.5" header="0.3" footer="0.3"/>
  <pageSetup orientation="portrait" r:id="rId1"/>
  <headerFooter>
    <oddFooter>&amp;C&amp;K5B9BD5THANK YOU FOR YOUR BUSINESS!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</vt:lpstr>
      <vt:lpstr>Work</vt:lpstr>
      <vt:lpstr>Questions</vt:lpstr>
      <vt:lpstr>Updates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2016-05-31T21:06:03Z</dcterms:modified>
</cp:coreProperties>
</file>