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oals" sheetId="1" r:id="rId1"/>
    <sheet name="Times" sheetId="6" r:id="rId2"/>
    <sheet name="Questions" sheetId="3" r:id="rId3"/>
    <sheet name="Periods" sheetId="4" r:id="rId4"/>
    <sheet name="Update" sheetId="5" r:id="rId5"/>
  </sheets>
  <calcPr calcId="152511"/>
</workbook>
</file>

<file path=xl/calcChain.xml><?xml version="1.0" encoding="utf-8"?>
<calcChain xmlns="http://schemas.openxmlformats.org/spreadsheetml/2006/main">
  <c r="I1" i="1" l="1"/>
  <c r="C6" i="4"/>
  <c r="F10" i="6" l="1"/>
  <c r="H10" i="6"/>
  <c r="M6" i="4"/>
  <c r="M7" i="4"/>
  <c r="M5" i="4"/>
  <c r="M10" i="4"/>
  <c r="M11" i="4"/>
  <c r="M12" i="4"/>
  <c r="M13" i="4"/>
  <c r="M14" i="4"/>
  <c r="M15" i="4"/>
  <c r="M16" i="4"/>
  <c r="M17" i="4"/>
  <c r="M3" i="4"/>
  <c r="M2" i="4"/>
  <c r="N2" i="4" s="1" a="1"/>
  <c r="N2" i="4" s="1"/>
  <c r="O2" i="4" s="1"/>
  <c r="M4" i="4"/>
  <c r="M9" i="4"/>
  <c r="M8" i="4"/>
  <c r="M18" i="4"/>
  <c r="M19" i="4"/>
  <c r="M20" i="4"/>
  <c r="M21" i="4"/>
  <c r="C2" i="4"/>
  <c r="F13" i="4"/>
  <c r="G13" i="4" s="1" a="1"/>
  <c r="G13" i="4" s="1"/>
  <c r="F12" i="4"/>
  <c r="G12" i="4" s="1" a="1"/>
  <c r="G12" i="4" s="1"/>
  <c r="F11" i="4"/>
  <c r="G11" i="4" s="1" a="1"/>
  <c r="G11" i="4" s="1"/>
  <c r="F10" i="4"/>
  <c r="G10" i="4" s="1" a="1"/>
  <c r="G10" i="4" s="1"/>
  <c r="F9" i="4"/>
  <c r="G9" i="4" s="1" a="1"/>
  <c r="G9" i="4" s="1"/>
  <c r="F4" i="4"/>
  <c r="G4" i="4" s="1" a="1"/>
  <c r="G4" i="4" s="1"/>
  <c r="F6" i="4"/>
  <c r="G6" i="4" s="1" a="1"/>
  <c r="G6" i="4" s="1"/>
  <c r="F2" i="4"/>
  <c r="G2" i="4" s="1" a="1"/>
  <c r="G2" i="4" s="1"/>
  <c r="F7" i="4"/>
  <c r="G7" i="4" s="1" a="1"/>
  <c r="G7" i="4" s="1"/>
  <c r="F14" i="4"/>
  <c r="G14" i="4" s="1" a="1"/>
  <c r="G14" i="4" s="1"/>
  <c r="F3" i="4"/>
  <c r="G3" i="4" s="1" a="1"/>
  <c r="G3" i="4" s="1"/>
  <c r="F8" i="4"/>
  <c r="G8" i="4" s="1" a="1"/>
  <c r="G8" i="4" s="1"/>
  <c r="F5" i="4"/>
  <c r="G5" i="4" s="1" a="1"/>
  <c r="G5" i="4" s="1"/>
  <c r="F15" i="4"/>
  <c r="G15" i="4" s="1" a="1"/>
  <c r="G15" i="4" s="1"/>
  <c r="F16" i="4"/>
  <c r="G16" i="4" s="1" a="1"/>
  <c r="G16" i="4" s="1"/>
  <c r="F17" i="4"/>
  <c r="G17" i="4" s="1" a="1"/>
  <c r="G17" i="4" s="1"/>
  <c r="F18" i="4"/>
  <c r="G18" i="4" s="1" a="1"/>
  <c r="G18" i="4" s="1"/>
  <c r="F19" i="4"/>
  <c r="G19" i="4" s="1" a="1"/>
  <c r="G19" i="4" s="1"/>
  <c r="F20" i="4"/>
  <c r="G20" i="4" s="1" a="1"/>
  <c r="G20" i="4" s="1"/>
  <c r="F21" i="4"/>
  <c r="G21" i="4" s="1" a="1"/>
  <c r="G21" i="4" s="1"/>
  <c r="C3" i="4"/>
  <c r="C4" i="4"/>
  <c r="C5" i="4"/>
  <c r="H9" i="6"/>
  <c r="F9" i="6"/>
  <c r="I20" i="4" l="1" a="1"/>
  <c r="I20" i="4" s="1"/>
  <c r="J20" i="4"/>
  <c r="H20" i="4"/>
  <c r="I16" i="4" a="1"/>
  <c r="I16" i="4" s="1"/>
  <c r="J16" i="4"/>
  <c r="H16" i="4"/>
  <c r="I3" i="4" a="1"/>
  <c r="I3" i="4" s="1"/>
  <c r="J3" i="4"/>
  <c r="H3" i="4"/>
  <c r="I6" i="4" a="1"/>
  <c r="I6" i="4" s="1"/>
  <c r="J6" i="4"/>
  <c r="H6" i="4"/>
  <c r="I11" i="4" a="1"/>
  <c r="I11" i="4" s="1"/>
  <c r="J11" i="4"/>
  <c r="H11" i="4"/>
  <c r="I19" i="4" a="1"/>
  <c r="I19" i="4" s="1"/>
  <c r="J19" i="4"/>
  <c r="H19" i="4"/>
  <c r="I15" i="4" a="1"/>
  <c r="I15" i="4" s="1"/>
  <c r="J15" i="4"/>
  <c r="H15" i="4"/>
  <c r="I14" i="4" a="1"/>
  <c r="I14" i="4" s="1"/>
  <c r="J14" i="4"/>
  <c r="H14" i="4"/>
  <c r="I4" i="4" a="1"/>
  <c r="I4" i="4" s="1"/>
  <c r="J4" i="4"/>
  <c r="H4" i="4"/>
  <c r="I12" i="4" a="1"/>
  <c r="I12" i="4" s="1"/>
  <c r="J12" i="4"/>
  <c r="H12" i="4"/>
  <c r="I18" i="4" a="1"/>
  <c r="I18" i="4" s="1"/>
  <c r="J18" i="4"/>
  <c r="H18" i="4"/>
  <c r="I5" i="4" a="1"/>
  <c r="I5" i="4" s="1"/>
  <c r="J5" i="4"/>
  <c r="H5" i="4"/>
  <c r="I7" i="4" a="1"/>
  <c r="I7" i="4" s="1"/>
  <c r="J7" i="4"/>
  <c r="H7" i="4"/>
  <c r="I9" i="4" a="1"/>
  <c r="I9" i="4" s="1"/>
  <c r="J9" i="4"/>
  <c r="H9" i="4"/>
  <c r="I13" i="4" a="1"/>
  <c r="I13" i="4" s="1"/>
  <c r="J13" i="4"/>
  <c r="H13" i="4"/>
  <c r="I21" i="4" a="1"/>
  <c r="I21" i="4" s="1"/>
  <c r="J21" i="4"/>
  <c r="H21" i="4"/>
  <c r="I17" i="4" a="1"/>
  <c r="I17" i="4" s="1"/>
  <c r="J17" i="4"/>
  <c r="H17" i="4"/>
  <c r="I8" i="4" a="1"/>
  <c r="I8" i="4" s="1"/>
  <c r="J8" i="4"/>
  <c r="H8" i="4"/>
  <c r="I2" i="4" a="1"/>
  <c r="I2" i="4" s="1"/>
  <c r="J2" i="4"/>
  <c r="H2" i="4"/>
  <c r="I10" i="4" a="1"/>
  <c r="I10" i="4" s="1"/>
  <c r="J10" i="4"/>
  <c r="H10" i="4"/>
  <c r="N18" i="4" a="1"/>
  <c r="N18" i="4" s="1"/>
  <c r="O18" i="4" s="1"/>
  <c r="N15" i="4" a="1"/>
  <c r="N15" i="4" s="1"/>
  <c r="O15" i="4" s="1"/>
  <c r="N11" i="4" a="1"/>
  <c r="N11" i="4" s="1"/>
  <c r="O11" i="4" s="1"/>
  <c r="N6" i="4" a="1"/>
  <c r="N6" i="4" s="1"/>
  <c r="O6" i="4" s="1"/>
  <c r="N21" i="4" a="1"/>
  <c r="N21" i="4" s="1"/>
  <c r="O21" i="4" s="1"/>
  <c r="N8" i="4" a="1"/>
  <c r="N8" i="4" s="1"/>
  <c r="O8" i="4" s="1"/>
  <c r="N3" i="4" a="1"/>
  <c r="N3" i="4" s="1"/>
  <c r="O3" i="4" s="1"/>
  <c r="N14" i="4" a="1"/>
  <c r="N14" i="4" s="1"/>
  <c r="O14" i="4" s="1"/>
  <c r="N10" i="4" a="1"/>
  <c r="N10" i="4" s="1"/>
  <c r="O10" i="4" s="1"/>
  <c r="N20" i="4" a="1"/>
  <c r="N20" i="4" s="1"/>
  <c r="O20" i="4" s="1"/>
  <c r="N9" i="4" a="1"/>
  <c r="N9" i="4" s="1"/>
  <c r="O9" i="4" s="1"/>
  <c r="N17" i="4" a="1"/>
  <c r="N17" i="4" s="1"/>
  <c r="O17" i="4" s="1"/>
  <c r="N13" i="4" a="1"/>
  <c r="N13" i="4" s="1"/>
  <c r="O13" i="4" s="1"/>
  <c r="N5" i="4" a="1"/>
  <c r="N5" i="4" s="1"/>
  <c r="O5" i="4" s="1"/>
  <c r="N19" i="4" a="1"/>
  <c r="N19" i="4" s="1"/>
  <c r="O19" i="4" s="1"/>
  <c r="N4" i="4" a="1"/>
  <c r="N4" i="4" s="1"/>
  <c r="O4" i="4" s="1"/>
  <c r="N16" i="4" a="1"/>
  <c r="N16" i="4" s="1"/>
  <c r="O16" i="4" s="1"/>
  <c r="N12" i="4" a="1"/>
  <c r="N12" i="4" s="1"/>
  <c r="O12" i="4" s="1"/>
  <c r="N7" i="4" a="1"/>
  <c r="N7" i="4" s="1"/>
  <c r="O7" i="4" s="1"/>
  <c r="F8" i="6"/>
  <c r="H8" i="6"/>
  <c r="H7" i="6"/>
  <c r="F7" i="6"/>
  <c r="D4" i="5" l="1" a="1"/>
  <c r="D5" i="5" s="1"/>
  <c r="F6" i="6"/>
  <c r="H6" i="6"/>
  <c r="H5" i="6"/>
  <c r="F5" i="6"/>
  <c r="F2" i="6"/>
  <c r="F3" i="6"/>
  <c r="F4" i="6"/>
  <c r="H4" i="6"/>
  <c r="D9" i="5" l="1"/>
  <c r="D7" i="5"/>
  <c r="D11" i="5"/>
  <c r="D12" i="5"/>
  <c r="D4" i="5"/>
  <c r="D10" i="5"/>
  <c r="D6" i="5"/>
  <c r="D8" i="5"/>
  <c r="R2" i="4" a="1"/>
  <c r="R2" i="4" s="1"/>
  <c r="R3" i="4" a="1"/>
  <c r="R3" i="4" s="1"/>
  <c r="R4" i="4" a="1"/>
  <c r="R4" i="4" s="1"/>
  <c r="R5" i="4" a="1"/>
  <c r="R5" i="4" s="1"/>
  <c r="R6" i="4" a="1"/>
  <c r="R6" i="4" s="1"/>
  <c r="R7" i="4" a="1"/>
  <c r="R7" i="4" s="1"/>
  <c r="R8" i="4" a="1"/>
  <c r="R8" i="4" s="1"/>
  <c r="R9" i="4" a="1"/>
  <c r="R9" i="4" s="1"/>
  <c r="R10" i="4" a="1"/>
  <c r="R10" i="4" s="1"/>
  <c r="R11" i="4" a="1"/>
  <c r="R11" i="4" s="1"/>
  <c r="H3" i="6"/>
  <c r="A21" i="5" l="1" a="1"/>
  <c r="A25" i="5" s="1"/>
  <c r="A4" i="5" a="1"/>
  <c r="A5" i="5" s="1"/>
  <c r="E4" i="5" a="1"/>
  <c r="E4" i="5" s="1"/>
  <c r="H2" i="6"/>
  <c r="A26" i="5" l="1"/>
  <c r="A28" i="5"/>
  <c r="A30" i="5"/>
  <c r="A21" i="5"/>
  <c r="A23" i="5"/>
  <c r="A29" i="5"/>
  <c r="A24" i="5"/>
  <c r="A22" i="5"/>
  <c r="A27" i="5"/>
  <c r="E17" i="5"/>
  <c r="E14" i="5"/>
  <c r="E15" i="5"/>
  <c r="A4" i="5"/>
  <c r="A9" i="5"/>
  <c r="A16" i="5"/>
  <c r="A14" i="5"/>
  <c r="A7" i="5"/>
  <c r="A8" i="5"/>
  <c r="A13" i="5"/>
  <c r="A17" i="5"/>
  <c r="E18" i="5"/>
  <c r="E8" i="5"/>
  <c r="E5" i="5"/>
  <c r="A6" i="5"/>
  <c r="A11" i="5"/>
  <c r="A12" i="5"/>
  <c r="E9" i="5"/>
  <c r="E6" i="5"/>
  <c r="A18" i="5"/>
  <c r="E16" i="5"/>
  <c r="E12" i="5"/>
  <c r="A10" i="5"/>
  <c r="A15" i="5"/>
  <c r="E13" i="5"/>
  <c r="E10" i="5"/>
  <c r="E7" i="5"/>
  <c r="E11" i="5"/>
  <c r="J1" i="5" l="1"/>
  <c r="H4" i="5" l="1" a="1"/>
  <c r="H5" i="5" l="1"/>
  <c r="H11" i="5"/>
  <c r="H4" i="5"/>
  <c r="H12" i="5"/>
  <c r="H7" i="5"/>
  <c r="H15" i="5"/>
  <c r="H8" i="5"/>
  <c r="H16" i="5"/>
  <c r="H14" i="5"/>
  <c r="H17" i="5"/>
  <c r="H10" i="5"/>
  <c r="H13" i="5"/>
  <c r="H6" i="5"/>
  <c r="H9" i="5"/>
  <c r="H18" i="5"/>
</calcChain>
</file>

<file path=xl/sharedStrings.xml><?xml version="1.0" encoding="utf-8"?>
<sst xmlns="http://schemas.openxmlformats.org/spreadsheetml/2006/main" count="97" uniqueCount="71">
  <si>
    <t>Install JabRef on my personal machine</t>
  </si>
  <si>
    <t>Regain access to my UVA online account</t>
  </si>
  <si>
    <t>Get set up in my Campus Office</t>
  </si>
  <si>
    <t>Set up my PTL Private Repository</t>
  </si>
  <si>
    <t>Write my first weekly update to my Repository</t>
  </si>
  <si>
    <t>Fill out my vaccine medical form</t>
  </si>
  <si>
    <t>Comments</t>
  </si>
  <si>
    <t>Dr. Matt Hipke</t>
  </si>
  <si>
    <t>Reinforcement Learning an Introduction</t>
  </si>
  <si>
    <t>Connect to Campus Wifi</t>
  </si>
  <si>
    <t>Create Linux instance on AWS with R installed</t>
  </si>
  <si>
    <t>Sign up as TA</t>
  </si>
  <si>
    <t>Get campus ID card</t>
  </si>
  <si>
    <t>Get campus parking pass</t>
  </si>
  <si>
    <t>Read Prof. Gerber's Thoughts</t>
  </si>
  <si>
    <t>Get in touch with Human Resources about TA</t>
  </si>
  <si>
    <t>Create curriculum plan</t>
  </si>
  <si>
    <t>Create publication plan</t>
  </si>
  <si>
    <t>Create thesis plan</t>
  </si>
  <si>
    <t>Research journals and submission criteria</t>
  </si>
  <si>
    <t>Do I want to rework my course schedule skipping summer 2017?</t>
  </si>
  <si>
    <t>Question</t>
  </si>
  <si>
    <t>Answer</t>
  </si>
  <si>
    <t>Date</t>
  </si>
  <si>
    <t>Can I take non SYS classes to meet Course requirements? (e.g., CS 6316)</t>
  </si>
  <si>
    <t>Do I want any Sociology/Policy Classes for a CHS focus?</t>
  </si>
  <si>
    <t>What pace should I be going through these articles?</t>
  </si>
  <si>
    <t>How many articles should I cover in my survey presentation?</t>
  </si>
  <si>
    <t>Mark Rucker</t>
  </si>
  <si>
    <t>Description</t>
  </si>
  <si>
    <t>Start</t>
  </si>
  <si>
    <t>End</t>
  </si>
  <si>
    <t>Id</t>
  </si>
  <si>
    <t>Due</t>
  </si>
  <si>
    <t>Done</t>
  </si>
  <si>
    <t>Create Task Spreadsheet</t>
  </si>
  <si>
    <t>Work</t>
  </si>
  <si>
    <t>Got Data Validation Working</t>
  </si>
  <si>
    <t>Questions/Issues</t>
  </si>
  <si>
    <t>Index</t>
  </si>
  <si>
    <t>This Week Tasks</t>
  </si>
  <si>
    <t>Introduction to Statistical Learning Chp 2</t>
  </si>
  <si>
    <t>Create Actual Update Report</t>
  </si>
  <si>
    <t>Last Week's Tasks</t>
  </si>
  <si>
    <t>Read all article Abstracts</t>
  </si>
  <si>
    <t>Add hours to Update Sheet</t>
  </si>
  <si>
    <t>No, I should assume I'll work during the summer and still take another semester after that.</t>
  </si>
  <si>
    <t>Yes, I can. The key is I can't take more than 3 hours under 5000 in Engineering.</t>
  </si>
  <si>
    <t>Yes, look through the catalog and see what interests me then talk to Gerber about it</t>
  </si>
  <si>
    <t>Just depends on where I am in my studies</t>
  </si>
  <si>
    <t>No specific number. Just cover what is interesting to me.</t>
  </si>
  <si>
    <t>Hours</t>
  </si>
  <si>
    <t>Organizing My Tasks</t>
  </si>
  <si>
    <t>Messing around with JabRef</t>
  </si>
  <si>
    <t>Finish a complete class plan</t>
  </si>
  <si>
    <t>Organizing Course Catalog</t>
  </si>
  <si>
    <t>Scanning Courses From Other Departments</t>
  </si>
  <si>
    <t>Period</t>
  </si>
  <si>
    <t>Present A Survey Of My Summer Reading</t>
  </si>
  <si>
    <t>Started</t>
  </si>
  <si>
    <t>Finished</t>
  </si>
  <si>
    <t>Added</t>
  </si>
  <si>
    <t xml:space="preserve"> </t>
  </si>
  <si>
    <t>Account for Conferences In Pub Plan</t>
  </si>
  <si>
    <t>Clone literature repository</t>
  </si>
  <si>
    <t>Goal</t>
  </si>
  <si>
    <t>Polishing Update Database</t>
  </si>
  <si>
    <t>Refactoring Goals</t>
  </si>
  <si>
    <t>Goal Description</t>
  </si>
  <si>
    <t>Time</t>
  </si>
  <si>
    <t>Determine Pace for Article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</si>
</sst>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yyyy\-mm\-dd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b/>
      <sz val="14"/>
      <color theme="0" tint="-0.499984740745262"/>
      <name val="Century Gothic"/>
      <family val="2"/>
    </font>
    <font>
      <sz val="11"/>
      <name val="Century Gothic"/>
      <family val="2"/>
    </font>
    <font>
      <sz val="11"/>
      <color rgb="FF000000"/>
      <name val="Calibri"/>
      <family val="2"/>
    </font>
    <font>
      <b/>
      <sz val="14"/>
      <color rgb="FF2E74B5"/>
      <name val="Century Gothic"/>
      <family val="2"/>
    </font>
    <font>
      <sz val="9"/>
      <name val="Century Gothic"/>
      <family val="2"/>
    </font>
    <font>
      <b/>
      <sz val="14"/>
      <color theme="0" tint="-0.499984740745262"/>
      <name val="Calibri"/>
      <family val="2"/>
    </font>
    <font>
      <sz val="11"/>
      <color theme="1"/>
      <name val="Century Gothic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1"/>
    <xf numFmtId="164" fontId="0" fillId="0" borderId="0" xfId="0" applyNumberFormat="1"/>
    <xf numFmtId="14" fontId="0" fillId="0" borderId="0" xfId="0" applyNumberFormat="1"/>
    <xf numFmtId="0" fontId="2" fillId="0" borderId="0" xfId="2"/>
    <xf numFmtId="0" fontId="0" fillId="0" borderId="0" xfId="0" applyNumberFormat="1" applyAlignment="1">
      <alignment horizontal="left"/>
    </xf>
    <xf numFmtId="20" fontId="0" fillId="0" borderId="0" xfId="0" applyNumberFormat="1"/>
    <xf numFmtId="14" fontId="2" fillId="0" borderId="0" xfId="2" applyNumberFormat="1" applyBorder="1" applyAlignment="1"/>
    <xf numFmtId="22" fontId="0" fillId="0" borderId="0" xfId="0" applyNumberFormat="1"/>
    <xf numFmtId="0" fontId="4" fillId="0" borderId="0" xfId="2" applyFont="1" applyAlignment="1"/>
    <xf numFmtId="0" fontId="4" fillId="0" borderId="0" xfId="2" applyFont="1" applyBorder="1" applyAlignment="1"/>
    <xf numFmtId="164" fontId="7" fillId="0" borderId="0" xfId="2" applyNumberFormat="1" applyFont="1" applyBorder="1" applyAlignment="1"/>
    <xf numFmtId="0" fontId="0" fillId="0" borderId="0" xfId="0" applyBorder="1"/>
    <xf numFmtId="0" fontId="2" fillId="0" borderId="0" xfId="2" applyBorder="1"/>
    <xf numFmtId="0" fontId="9" fillId="0" borderId="0" xfId="0" applyFont="1"/>
    <xf numFmtId="0" fontId="0" fillId="0" borderId="0" xfId="0" applyFont="1"/>
    <xf numFmtId="0" fontId="2" fillId="0" borderId="0" xfId="2" applyFont="1"/>
    <xf numFmtId="0" fontId="4" fillId="0" borderId="1" xfId="2" applyFont="1" applyBorder="1" applyAlignment="1"/>
    <xf numFmtId="0" fontId="5" fillId="0" borderId="0" xfId="2" applyFont="1" applyAlignment="1"/>
    <xf numFmtId="0" fontId="7" fillId="0" borderId="0" xfId="2" applyFont="1" applyBorder="1" applyAlignment="1"/>
    <xf numFmtId="0" fontId="9" fillId="0" borderId="0" xfId="0" applyFont="1" applyBorder="1"/>
    <xf numFmtId="0" fontId="3" fillId="0" borderId="6" xfId="2" applyFont="1" applyBorder="1" applyAlignment="1">
      <alignment vertical="top"/>
    </xf>
    <xf numFmtId="0" fontId="2" fillId="0" borderId="2" xfId="2" applyBorder="1"/>
    <xf numFmtId="0" fontId="6" fillId="0" borderId="2" xfId="2" applyFont="1" applyBorder="1" applyAlignment="1">
      <alignment horizontal="left"/>
    </xf>
    <xf numFmtId="0" fontId="2" fillId="0" borderId="2" xfId="2" applyBorder="1" applyAlignment="1">
      <alignment horizontal="center"/>
    </xf>
    <xf numFmtId="0" fontId="12" fillId="0" borderId="6" xfId="2" applyFont="1" applyBorder="1"/>
    <xf numFmtId="0" fontId="10" fillId="0" borderId="6" xfId="0" applyFont="1" applyBorder="1"/>
    <xf numFmtId="0" fontId="0" fillId="0" borderId="2" xfId="0" applyFont="1" applyBorder="1"/>
    <xf numFmtId="0" fontId="2" fillId="0" borderId="2" xfId="2" applyFont="1" applyBorder="1"/>
    <xf numFmtId="0" fontId="2" fillId="0" borderId="4" xfId="2" applyFont="1" applyBorder="1"/>
    <xf numFmtId="0" fontId="0" fillId="0" borderId="0" xfId="0" applyNumberFormat="1"/>
    <xf numFmtId="0" fontId="12" fillId="0" borderId="5" xfId="2" applyFont="1" applyBorder="1"/>
    <xf numFmtId="0" fontId="11" fillId="0" borderId="0" xfId="2" applyFont="1" applyBorder="1" applyAlignment="1"/>
    <xf numFmtId="0" fontId="5" fillId="0" borderId="0" xfId="2" applyFont="1" applyBorder="1" applyAlignment="1"/>
    <xf numFmtId="0" fontId="5" fillId="0" borderId="0" xfId="2" applyFont="1"/>
    <xf numFmtId="164" fontId="4" fillId="0" borderId="0" xfId="2" applyNumberFormat="1" applyFont="1" applyBorder="1" applyAlignment="1"/>
    <xf numFmtId="164" fontId="11" fillId="0" borderId="0" xfId="2" applyNumberFormat="1" applyFont="1" applyBorder="1" applyAlignment="1"/>
    <xf numFmtId="0" fontId="10" fillId="0" borderId="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164" fontId="7" fillId="0" borderId="1" xfId="2" applyNumberFormat="1" applyFont="1" applyBorder="1" applyAlignment="1"/>
    <xf numFmtId="0" fontId="0" fillId="0" borderId="1" xfId="0" applyBorder="1"/>
    <xf numFmtId="0" fontId="0" fillId="0" borderId="3" xfId="0" applyBorder="1"/>
    <xf numFmtId="0" fontId="9" fillId="0" borderId="1" xfId="0" applyFont="1" applyBorder="1"/>
    <xf numFmtId="165" fontId="8" fillId="0" borderId="2" xfId="2" applyNumberFormat="1" applyFont="1" applyBorder="1" applyAlignment="1">
      <alignment horizontal="right"/>
    </xf>
    <xf numFmtId="165" fontId="8" fillId="0" borderId="4" xfId="2" applyNumberFormat="1" applyFont="1" applyBorder="1" applyAlignment="1">
      <alignment horizontal="right"/>
    </xf>
    <xf numFmtId="20" fontId="4" fillId="0" borderId="0" xfId="2" applyNumberFormat="1" applyFont="1" applyBorder="1" applyAlignment="1"/>
    <xf numFmtId="20" fontId="5" fillId="0" borderId="0" xfId="2" applyNumberFormat="1" applyFont="1" applyAlignment="1"/>
    <xf numFmtId="20" fontId="4" fillId="0" borderId="0" xfId="2" applyNumberFormat="1" applyFont="1" applyAlignment="1"/>
  </cellXfs>
  <cellStyles count="5">
    <cellStyle name="Comma 2" xfId="3"/>
    <cellStyle name="Currency 2" xfId="4"/>
    <cellStyle name="Hyperlink" xfId="1" builtinId="8"/>
    <cellStyle name="Normal" xfId="0" builtinId="0"/>
    <cellStyle name="Normal 2" xfId="2"/>
  </cellStyles>
  <dxfs count="40">
    <dxf>
      <border>
        <right style="thin">
          <color auto="1"/>
        </right>
        <vertical/>
        <horizontal/>
      </border>
    </dxf>
    <dxf>
      <border>
        <left style="thin">
          <color auto="1"/>
        </left>
        <vertical/>
        <horizontal/>
      </border>
    </dxf>
    <dxf>
      <border>
        <right style="thin">
          <color auto="1"/>
        </right>
        <vertical/>
        <horizontal/>
      </border>
    </dxf>
    <dxf>
      <border>
        <left style="thin">
          <color auto="1"/>
        </left>
      </border>
    </dxf>
    <dxf>
      <border>
        <right style="thin">
          <color auto="1"/>
        </right>
        <vertical/>
        <horizontal/>
      </border>
    </dxf>
    <dxf>
      <border>
        <left style="thin">
          <color auto="1"/>
        </left>
        <vertical/>
        <horizontal/>
      </border>
    </dxf>
    <dxf>
      <fill>
        <patternFill>
          <bgColor theme="8" tint="0.59996337778862885"/>
        </patternFill>
      </fill>
    </dxf>
    <dxf>
      <fill>
        <patternFill>
          <bgColor theme="0"/>
        </patternFill>
      </fill>
    </dxf>
    <dxf>
      <border>
        <bottom style="thin">
          <color auto="1"/>
        </bottom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border>
        <left/>
        <right/>
        <top/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</dxf>
    <dxf>
      <fill>
        <patternFill>
          <bgColor theme="0"/>
        </patternFill>
      </fill>
    </dxf>
    <dxf>
      <border>
        <bottom style="thin">
          <color auto="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25" formatCode="h:mm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numFmt numFmtId="0" formatCode="General"/>
    </dxf>
    <dxf>
      <numFmt numFmtId="25" formatCode="h:mm"/>
    </dxf>
    <dxf>
      <numFmt numFmtId="0" formatCode="General"/>
    </dxf>
    <dxf>
      <numFmt numFmtId="25" formatCode="h:mm"/>
    </dxf>
    <dxf>
      <numFmt numFmtId="25" formatCode="h:mm"/>
    </dxf>
    <dxf>
      <numFmt numFmtId="25" formatCode="h:m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/dd/yy;@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Goals" displayName="Goals" ref="A1:G29" totalsRowShown="0">
  <autoFilter ref="A1:G29"/>
  <sortState ref="A2:G29">
    <sortCondition ref="F2:F24"/>
    <sortCondition ref="D2:D24"/>
  </sortState>
  <tableColumns count="7">
    <tableColumn id="8" name="Id" dataDxfId="39"/>
    <tableColumn id="1" name="Description"/>
    <tableColumn id="2" name="Comments"/>
    <tableColumn id="4" name="Due" dataDxfId="38"/>
    <tableColumn id="3" name="Started" dataDxfId="37"/>
    <tableColumn id="5" name="Finished" dataDxfId="36"/>
    <tableColumn id="6" name="Added" dataDxfId="3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5" name="Times" displayName="Times" ref="A1:H10" totalsRowShown="0">
  <autoFilter ref="A1:H10"/>
  <tableColumns count="8">
    <tableColumn id="4" name="Work"/>
    <tableColumn id="9" name="Period"/>
    <tableColumn id="5" name="Date"/>
    <tableColumn id="6" name="Start" dataDxfId="34"/>
    <tableColumn id="7" name="End" dataDxfId="33"/>
    <tableColumn id="1" name="Hours" dataDxfId="32">
      <calculatedColumnFormula>Times[[#This Row],[End]]-Times[[#This Row],[Start]]</calculatedColumnFormula>
    </tableColumn>
    <tableColumn id="2" name="Goal" dataDxfId="31"/>
    <tableColumn id="3" name="Goal Description" dataDxfId="30">
      <calculatedColumnFormula>VLOOKUP(Times[[#This Row],[Goal]], Goals[], 2, FALSE)</calculatedColumnFormula>
    </tableColumn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3" name="Questions" displayName="Questions" ref="A1:C6" totalsRowShown="0">
  <autoFilter ref="A1:C6"/>
  <tableColumns count="3">
    <tableColumn id="1" name="Question"/>
    <tableColumn id="2" name="Answer"/>
    <tableColumn id="3" name="Date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id="2" name="Periods" displayName="Periods" ref="A1:C6" totalsRowShown="0">
  <autoFilter ref="A1:C6"/>
  <tableColumns count="3">
    <tableColumn id="1" name="Id" dataDxfId="29"/>
    <tableColumn id="2" name="Start" dataDxfId="28"/>
    <tableColumn id="3" name="End" dataDxfId="27">
      <calculatedColumnFormula>Periods[[#This Row],[Start]] + (7)</calculatedColumnFormula>
    </tableColumn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id="4" name="LastWeekTasks" displayName="LastWeekTasks" ref="E1:J21" totalsRowShown="0">
  <autoFilter ref="E1:J21"/>
  <sortState ref="E2:J21">
    <sortCondition descending="1" ref="J1:J21"/>
  </sortState>
  <tableColumns count="6">
    <tableColumn id="2" name="Index" dataDxfId="26"/>
    <tableColumn id="4" name="Period" dataDxfId="25">
      <calculatedColumnFormula>MAX(Periods[Id]) -1</calculatedColumnFormula>
    </tableColumn>
    <tableColumn id="5" name="Goal" dataDxfId="24">
      <calculatedColumnFormula array="1">INDEX(IF((Goals[Started] &gt; 0) * (Goals[Started] &lt;= LastWeekTasks[[#This Row],[Period]]) * ((Goals[Finished] = LastWeekTasks[[#This Row],[Period]]) + (Goals[Finished] =  0 )),  Goals[Id], "" ), COUNT(Goals[Id]) + LastWeekTasks[[#This Row],[Index]] + 1)</calculatedColumnFormula>
    </tableColumn>
    <tableColumn id="1" name="Goal Description" dataDxfId="17">
      <calculatedColumnFormula>IF(LastWeekTasks[[#This Row],[Goal]] = "", "", VLOOKUP(LastWeekTasks[[#This Row],[Goal]], Goals[], 2, FALSE))</calculatedColumnFormula>
    </tableColumn>
    <tableColumn id="6" name="Hours" dataDxfId="18">
      <calculatedColumnFormula array="1">IF(LastWeekTasks[[#This Row],[Goal]] = "", "", SUM((Times[Period] = LastWeekTasks[[#This Row],[Period]]) * (Times[Goal] = LastWeekTasks[[#This Row],[Goal]]) * (Times[Hours])))</calculatedColumnFormula>
    </tableColumn>
    <tableColumn id="3" name="Done" dataDxfId="16">
      <calculatedColumnFormula>IF(LastWeekTasks[[#This Row],[Goal]] = "", "", NOT(ISBLANK(VLOOKUP(LastWeekTasks[[#This Row],[Goal]], Goals[], 6, FALSE))))</calculatedColumnFormula>
    </tableColumn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id="6" name="ThisWeekTasks" displayName="ThisWeekTasks" ref="L1:O21" totalsRowShown="0">
  <autoFilter ref="L1:O21"/>
  <sortState ref="L2:P21">
    <sortCondition descending="1" ref="O1:O21"/>
  </sortState>
  <tableColumns count="4">
    <tableColumn id="2" name="Index" dataDxfId="23"/>
    <tableColumn id="6" name="Period" dataDxfId="20">
      <calculatedColumnFormula>MAX(Periods[Id])</calculatedColumnFormula>
    </tableColumn>
    <tableColumn id="5" name="Goal" dataDxfId="19">
      <calculatedColumnFormula array="1">INDEX(IF((Goals[Started] &gt; 0) * (Goals[Started] &lt;= ThisWeekTasks[[#This Row],[Period]]) * ((Goals[Finished] = ThisWeekTasks[[#This Row],[Period]]) + (Goals[Finished] =  0 )),  Goals[Id], "" ), COUNT(Goals[Id]) + ThisWeekTasks[[#This Row],[Index]] + 1)</calculatedColumnFormula>
    </tableColumn>
    <tableColumn id="1" name="Description" dataDxfId="15">
      <calculatedColumnFormula>IF(ThisWeekTasks[[#This Row],[Goal]] = "", "", VLOOKUP(ThisWeekTasks[[#This Row],[Goal]], Goals[], 2, FALSE))</calculatedColumnFormula>
    </tableColumn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id="7" name="ThisWeekQuestions" displayName="ThisWeekQuestions" ref="Q1:R11" totalsRowShown="0">
  <autoFilter ref="Q1:R11"/>
  <sortState ref="Q2:R21">
    <sortCondition descending="1" ref="Q1:Q21"/>
  </sortState>
  <tableColumns count="2">
    <tableColumn id="2" name="Index" dataDxfId="22"/>
    <tableColumn id="1" name="Question" dataDxfId="21">
      <calculatedColumnFormula array="1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as.virginia.edu/admin/hr/grad/to-do.php" TargetMode="External"/><Relationship Id="rId3" Type="http://schemas.openxmlformats.org/officeDocument/2006/relationships/hyperlink" Target="https://mail.google.com/mail/u/1/" TargetMode="External"/><Relationship Id="rId7" Type="http://schemas.openxmlformats.org/officeDocument/2006/relationships/hyperlink" Target="https://docs.google.com/document/d/1R2RNiZmEgJAPLIo_27Fl8hrZCLU05fD-Q8g4YOABzxQ/edit" TargetMode="External"/><Relationship Id="rId2" Type="http://schemas.openxmlformats.org/officeDocument/2006/relationships/hyperlink" Target="https://docs.google.com/document/d/1WtVePtADr7xStL5Ac2lepzWibRBYoZs5Y_515wGqzFw/edit" TargetMode="External"/><Relationship Id="rId1" Type="http://schemas.openxmlformats.org/officeDocument/2006/relationships/hyperlink" Target="https://docs.google.com/document/d/1WtVePtADr7xStL5Ac2lepzWibRBYoZs5Y_515wGqzFw/edit" TargetMode="External"/><Relationship Id="rId6" Type="http://schemas.openxmlformats.org/officeDocument/2006/relationships/hyperlink" Target="https://docs.google.com/document/d/1WtVePtADr7xStL5Ac2lepzWibRBYoZs5Y_515wGqzFw/edit" TargetMode="External"/><Relationship Id="rId5" Type="http://schemas.openxmlformats.org/officeDocument/2006/relationships/hyperlink" Target="https://docs.google.com/document/d/1WtVePtADr7xStL5Ac2lepzWibRBYoZs5Y_515wGqzFw/edit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ocs.google.com/document/d/1WtVePtADr7xStL5Ac2lepzWibRBYoZs5Y_515wGqzFw/edi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F21" sqref="F21"/>
    </sheetView>
  </sheetViews>
  <sheetFormatPr defaultRowHeight="15" x14ac:dyDescent="0.25"/>
  <cols>
    <col min="1" max="1" width="5.42578125" customWidth="1"/>
    <col min="2" max="2" width="44.7109375" customWidth="1"/>
    <col min="3" max="3" width="22.28515625" customWidth="1"/>
    <col min="4" max="4" width="10.85546875" customWidth="1"/>
    <col min="5" max="5" width="10.140625" customWidth="1"/>
    <col min="6" max="6" width="11.140625" customWidth="1"/>
    <col min="7" max="7" width="10" customWidth="1"/>
    <col min="14" max="14" width="13.85546875" bestFit="1" customWidth="1"/>
  </cols>
  <sheetData>
    <row r="1" spans="1:9" x14ac:dyDescent="0.25">
      <c r="A1" t="s">
        <v>32</v>
      </c>
      <c r="B1" t="s">
        <v>29</v>
      </c>
      <c r="C1" t="s">
        <v>6</v>
      </c>
      <c r="D1" t="s">
        <v>33</v>
      </c>
      <c r="E1" t="s">
        <v>59</v>
      </c>
      <c r="F1" t="s">
        <v>60</v>
      </c>
      <c r="G1" t="s">
        <v>61</v>
      </c>
      <c r="I1" t="str">
        <f xml:space="preserve"> "Current Period: " &amp; MAX(Periods[Id]) -1</f>
        <v>Current Period: 4</v>
      </c>
    </row>
    <row r="2" spans="1:9" x14ac:dyDescent="0.25">
      <c r="A2" s="5">
        <v>1</v>
      </c>
      <c r="B2" t="s">
        <v>0</v>
      </c>
      <c r="D2" s="2">
        <v>42508</v>
      </c>
      <c r="E2" s="30">
        <v>2</v>
      </c>
      <c r="F2" s="30">
        <v>2</v>
      </c>
      <c r="G2" s="30">
        <v>1</v>
      </c>
    </row>
    <row r="3" spans="1:9" x14ac:dyDescent="0.25">
      <c r="A3" s="5">
        <v>2</v>
      </c>
      <c r="B3" t="s">
        <v>1</v>
      </c>
      <c r="D3" s="2">
        <v>42508</v>
      </c>
      <c r="E3" s="30">
        <v>2</v>
      </c>
      <c r="F3" s="30">
        <v>2</v>
      </c>
      <c r="G3" s="30">
        <v>1</v>
      </c>
    </row>
    <row r="4" spans="1:9" x14ac:dyDescent="0.25">
      <c r="A4" s="5">
        <v>3</v>
      </c>
      <c r="B4" t="s">
        <v>2</v>
      </c>
      <c r="D4" s="2">
        <v>42508</v>
      </c>
      <c r="E4" s="30">
        <v>2</v>
      </c>
      <c r="F4" s="30">
        <v>2</v>
      </c>
      <c r="G4" s="30">
        <v>1</v>
      </c>
    </row>
    <row r="5" spans="1:9" x14ac:dyDescent="0.25">
      <c r="A5" s="5">
        <v>4</v>
      </c>
      <c r="B5" t="s">
        <v>64</v>
      </c>
      <c r="D5" s="2">
        <v>42509</v>
      </c>
      <c r="E5" s="30">
        <v>2</v>
      </c>
      <c r="F5" s="30">
        <v>2</v>
      </c>
      <c r="G5" s="30">
        <v>1</v>
      </c>
    </row>
    <row r="6" spans="1:9" x14ac:dyDescent="0.25">
      <c r="A6" s="5">
        <v>5</v>
      </c>
      <c r="B6" s="1" t="s">
        <v>3</v>
      </c>
      <c r="D6" s="2">
        <v>42509</v>
      </c>
      <c r="E6" s="30">
        <v>2</v>
      </c>
      <c r="F6" s="30">
        <v>2</v>
      </c>
      <c r="G6" s="30">
        <v>1</v>
      </c>
    </row>
    <row r="7" spans="1:9" x14ac:dyDescent="0.25">
      <c r="A7" s="5">
        <v>6</v>
      </c>
      <c r="B7" s="1" t="s">
        <v>4</v>
      </c>
      <c r="D7" s="2">
        <v>42509</v>
      </c>
      <c r="E7" s="30">
        <v>2</v>
      </c>
      <c r="F7" s="30">
        <v>2</v>
      </c>
      <c r="G7" s="30">
        <v>1</v>
      </c>
    </row>
    <row r="8" spans="1:9" x14ac:dyDescent="0.25">
      <c r="A8" s="5">
        <v>8</v>
      </c>
      <c r="B8" s="1" t="s">
        <v>14</v>
      </c>
      <c r="D8" s="2">
        <v>42515</v>
      </c>
      <c r="E8" s="30">
        <v>2</v>
      </c>
      <c r="F8" s="30">
        <v>3</v>
      </c>
      <c r="G8" s="30">
        <v>2</v>
      </c>
    </row>
    <row r="9" spans="1:9" x14ac:dyDescent="0.25">
      <c r="A9" s="5">
        <v>9</v>
      </c>
      <c r="B9" t="s">
        <v>9</v>
      </c>
      <c r="D9" s="2">
        <v>42515</v>
      </c>
      <c r="E9" s="30">
        <v>3</v>
      </c>
      <c r="F9" s="30">
        <v>3</v>
      </c>
      <c r="G9" s="30">
        <v>3</v>
      </c>
    </row>
    <row r="10" spans="1:9" x14ac:dyDescent="0.25">
      <c r="A10" s="5">
        <v>7</v>
      </c>
      <c r="B10" t="s">
        <v>10</v>
      </c>
      <c r="D10" s="2">
        <v>42515</v>
      </c>
      <c r="E10" s="30">
        <v>3</v>
      </c>
      <c r="F10" s="30">
        <v>3</v>
      </c>
      <c r="G10" s="30">
        <v>2</v>
      </c>
    </row>
    <row r="11" spans="1:9" x14ac:dyDescent="0.25">
      <c r="A11" s="5">
        <v>10</v>
      </c>
      <c r="B11" s="1" t="s">
        <v>16</v>
      </c>
      <c r="D11" s="2">
        <v>42522</v>
      </c>
      <c r="E11" s="30">
        <v>2</v>
      </c>
      <c r="F11" s="30">
        <v>3</v>
      </c>
      <c r="G11" s="30">
        <v>2</v>
      </c>
    </row>
    <row r="12" spans="1:9" x14ac:dyDescent="0.25">
      <c r="A12" s="5">
        <v>11</v>
      </c>
      <c r="B12" s="1" t="s">
        <v>17</v>
      </c>
      <c r="D12" s="2">
        <v>42522</v>
      </c>
      <c r="E12" s="30">
        <v>2</v>
      </c>
      <c r="F12" s="30">
        <v>3</v>
      </c>
      <c r="G12" s="30">
        <v>2</v>
      </c>
    </row>
    <row r="13" spans="1:9" x14ac:dyDescent="0.25">
      <c r="A13" s="5">
        <v>12</v>
      </c>
      <c r="B13" s="1" t="s">
        <v>18</v>
      </c>
      <c r="D13" s="2">
        <v>42522</v>
      </c>
      <c r="E13" s="30">
        <v>2</v>
      </c>
      <c r="F13" s="30">
        <v>3</v>
      </c>
      <c r="G13" s="30">
        <v>2</v>
      </c>
    </row>
    <row r="14" spans="1:9" x14ac:dyDescent="0.25">
      <c r="A14" s="5">
        <v>23</v>
      </c>
      <c r="B14" t="s">
        <v>35</v>
      </c>
      <c r="D14" s="2">
        <v>42522</v>
      </c>
      <c r="E14" s="30">
        <v>3</v>
      </c>
      <c r="F14" s="30">
        <v>3</v>
      </c>
      <c r="G14" s="30">
        <v>3</v>
      </c>
    </row>
    <row r="15" spans="1:9" x14ac:dyDescent="0.25">
      <c r="A15" s="5">
        <v>15</v>
      </c>
      <c r="B15" t="s">
        <v>70</v>
      </c>
      <c r="D15" s="2">
        <v>42522</v>
      </c>
      <c r="E15" s="30">
        <v>3</v>
      </c>
      <c r="F15" s="30">
        <v>3</v>
      </c>
      <c r="G15" s="30">
        <v>3</v>
      </c>
    </row>
    <row r="16" spans="1:9" x14ac:dyDescent="0.25">
      <c r="A16" s="5">
        <v>13</v>
      </c>
      <c r="B16" t="s">
        <v>41</v>
      </c>
      <c r="D16" s="2">
        <v>42529</v>
      </c>
      <c r="E16" s="30">
        <v>3</v>
      </c>
      <c r="F16" s="30"/>
      <c r="G16" s="30">
        <v>3</v>
      </c>
    </row>
    <row r="17" spans="1:14" x14ac:dyDescent="0.25">
      <c r="A17" s="5">
        <v>14</v>
      </c>
      <c r="B17" t="s">
        <v>8</v>
      </c>
      <c r="D17" s="2">
        <v>42529</v>
      </c>
      <c r="E17" s="30">
        <v>3</v>
      </c>
      <c r="F17" s="30"/>
      <c r="G17" s="30">
        <v>3</v>
      </c>
    </row>
    <row r="18" spans="1:14" x14ac:dyDescent="0.25">
      <c r="A18" s="5">
        <v>24</v>
      </c>
      <c r="B18" t="s">
        <v>44</v>
      </c>
      <c r="D18" s="2">
        <v>42529</v>
      </c>
      <c r="E18" s="30">
        <v>4</v>
      </c>
      <c r="F18" s="30"/>
      <c r="G18" s="30">
        <v>4</v>
      </c>
    </row>
    <row r="19" spans="1:14" x14ac:dyDescent="0.25">
      <c r="A19" s="5">
        <v>25</v>
      </c>
      <c r="B19" t="s">
        <v>45</v>
      </c>
      <c r="D19" s="2">
        <v>42529</v>
      </c>
      <c r="E19" s="30">
        <v>4</v>
      </c>
      <c r="F19" s="30">
        <v>4</v>
      </c>
      <c r="G19" s="30">
        <v>4</v>
      </c>
    </row>
    <row r="20" spans="1:14" x14ac:dyDescent="0.25">
      <c r="A20" s="5">
        <v>26</v>
      </c>
      <c r="B20" t="s">
        <v>63</v>
      </c>
      <c r="D20" s="2">
        <v>42529</v>
      </c>
      <c r="E20" s="30">
        <v>4</v>
      </c>
      <c r="F20" s="30">
        <v>4</v>
      </c>
      <c r="G20" s="30">
        <v>4</v>
      </c>
    </row>
    <row r="21" spans="1:14" x14ac:dyDescent="0.25">
      <c r="A21" s="5">
        <v>27</v>
      </c>
      <c r="B21" t="s">
        <v>54</v>
      </c>
      <c r="D21" s="2">
        <v>42529</v>
      </c>
      <c r="E21" s="30">
        <v>4</v>
      </c>
      <c r="F21" s="30"/>
      <c r="G21" s="30">
        <v>4</v>
      </c>
    </row>
    <row r="22" spans="1:14" x14ac:dyDescent="0.25">
      <c r="A22" s="5">
        <v>16</v>
      </c>
      <c r="B22" t="s">
        <v>58</v>
      </c>
      <c r="D22" s="2">
        <v>42577</v>
      </c>
      <c r="E22" s="30"/>
      <c r="F22" s="30"/>
      <c r="G22" s="30">
        <v>3</v>
      </c>
    </row>
    <row r="23" spans="1:14" x14ac:dyDescent="0.25">
      <c r="A23" s="5">
        <v>17</v>
      </c>
      <c r="B23" s="1" t="s">
        <v>5</v>
      </c>
      <c r="C23" t="s">
        <v>7</v>
      </c>
      <c r="D23" s="2">
        <v>42583</v>
      </c>
      <c r="E23" s="30"/>
      <c r="F23" s="30"/>
      <c r="G23" s="30">
        <v>3</v>
      </c>
      <c r="N23" s="8"/>
    </row>
    <row r="24" spans="1:14" x14ac:dyDescent="0.25">
      <c r="A24" s="5">
        <v>18</v>
      </c>
      <c r="B24" t="s">
        <v>11</v>
      </c>
      <c r="D24" s="2">
        <v>42583</v>
      </c>
      <c r="E24" s="30"/>
      <c r="F24" s="30"/>
      <c r="G24" s="30">
        <v>3</v>
      </c>
    </row>
    <row r="25" spans="1:14" x14ac:dyDescent="0.25">
      <c r="A25" s="5">
        <v>19</v>
      </c>
      <c r="B25" t="s">
        <v>12</v>
      </c>
      <c r="D25" s="2">
        <v>42583</v>
      </c>
      <c r="E25" s="30"/>
      <c r="F25" s="30"/>
      <c r="G25" s="30">
        <v>3</v>
      </c>
    </row>
    <row r="26" spans="1:14" x14ac:dyDescent="0.25">
      <c r="A26" s="5">
        <v>20</v>
      </c>
      <c r="B26" t="s">
        <v>13</v>
      </c>
      <c r="D26" s="2">
        <v>42583</v>
      </c>
      <c r="E26" s="30"/>
      <c r="F26" s="30"/>
      <c r="G26" s="30">
        <v>3</v>
      </c>
    </row>
    <row r="27" spans="1:14" x14ac:dyDescent="0.25">
      <c r="A27" s="5">
        <v>21</v>
      </c>
      <c r="B27" s="1" t="s">
        <v>15</v>
      </c>
      <c r="D27" s="2">
        <v>42583</v>
      </c>
      <c r="E27" s="30"/>
      <c r="F27" s="30"/>
      <c r="G27" s="30">
        <v>3</v>
      </c>
    </row>
    <row r="28" spans="1:14" x14ac:dyDescent="0.25">
      <c r="A28" s="5">
        <v>22</v>
      </c>
      <c r="B28" t="s">
        <v>19</v>
      </c>
      <c r="D28" s="2">
        <v>42583</v>
      </c>
      <c r="E28" s="30"/>
      <c r="F28" s="30"/>
      <c r="G28" s="30">
        <v>3</v>
      </c>
    </row>
    <row r="29" spans="1:14" x14ac:dyDescent="0.25">
      <c r="A29" s="5">
        <v>999</v>
      </c>
      <c r="B29" t="s">
        <v>67</v>
      </c>
      <c r="D29" s="2"/>
      <c r="E29" s="30"/>
      <c r="F29" s="30"/>
      <c r="G29" s="30"/>
    </row>
  </sheetData>
  <hyperlinks>
    <hyperlink ref="B6" r:id="rId1" location="heading=h.q544jq4bo7vu" display="https://docs.google.com/document/d/1WtVePtADr7xStL5Ac2lepzWibRBYoZs5Y_515wGqzFw/edit - heading=h.q544jq4bo7vu"/>
    <hyperlink ref="B7" r:id="rId2" location="heading=h.q544jq4bo7vu" display="https://docs.google.com/document/d/1WtVePtADr7xStL5Ac2lepzWibRBYoZs5Y_515wGqzFw/edit - heading=h.q544jq4bo7vu"/>
    <hyperlink ref="B23" r:id="rId3" location="inbox/154e7d1ce0153b1e"/>
    <hyperlink ref="B11" r:id="rId4" location="heading=h.4uv9il96waak" display="https://docs.google.com/document/d/1WtVePtADr7xStL5Ac2lepzWibRBYoZs5Y_515wGqzFw/edit - heading=h.4uv9il96waak"/>
    <hyperlink ref="B12" r:id="rId5" location="heading=h.kwuhphhohs6l" display="https://docs.google.com/document/d/1WtVePtADr7xStL5Ac2lepzWibRBYoZs5Y_515wGqzFw/edit - heading=h.kwuhphhohs6l"/>
    <hyperlink ref="B13" r:id="rId6" location="heading=h.kwuhphhohs6l" display="https://docs.google.com/document/d/1WtVePtADr7xStL5Ac2lepzWibRBYoZs5Y_515wGqzFw/edit - heading=h.kwuhphhohs6l"/>
    <hyperlink ref="B8" r:id="rId7"/>
    <hyperlink ref="B27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1" sqref="E11"/>
    </sheetView>
  </sheetViews>
  <sheetFormatPr defaultRowHeight="15" x14ac:dyDescent="0.25"/>
  <cols>
    <col min="1" max="1" width="55.42578125" customWidth="1"/>
    <col min="2" max="2" width="8.7109375" customWidth="1"/>
    <col min="3" max="3" width="9.7109375" bestFit="1" customWidth="1"/>
    <col min="4" max="5" width="8.85546875" customWidth="1"/>
    <col min="6" max="6" width="10" customWidth="1"/>
    <col min="7" max="7" width="8.85546875" bestFit="1" customWidth="1"/>
    <col min="8" max="8" width="56.42578125" customWidth="1"/>
  </cols>
  <sheetData>
    <row r="1" spans="1:8" x14ac:dyDescent="0.25">
      <c r="A1" t="s">
        <v>36</v>
      </c>
      <c r="B1" t="s">
        <v>57</v>
      </c>
      <c r="C1" t="s">
        <v>23</v>
      </c>
      <c r="D1" t="s">
        <v>30</v>
      </c>
      <c r="E1" t="s">
        <v>31</v>
      </c>
      <c r="F1" t="s">
        <v>51</v>
      </c>
      <c r="G1" t="s">
        <v>65</v>
      </c>
      <c r="H1" t="s">
        <v>68</v>
      </c>
    </row>
    <row r="2" spans="1:8" x14ac:dyDescent="0.25">
      <c r="A2" t="s">
        <v>37</v>
      </c>
      <c r="B2">
        <v>3</v>
      </c>
      <c r="C2" s="3">
        <v>42521</v>
      </c>
      <c r="D2" s="6">
        <v>0.625</v>
      </c>
      <c r="E2" s="6">
        <v>0.70833333333333337</v>
      </c>
      <c r="F2" s="6">
        <f>Times[[#This Row],[End]]-Times[[#This Row],[Start]]</f>
        <v>8.333333333333337E-2</v>
      </c>
      <c r="G2" s="30">
        <v>23</v>
      </c>
      <c r="H2" t="str">
        <f>VLOOKUP(Times[[#This Row],[Goal]], Goals[], 2, FALSE)</f>
        <v>Create Task Spreadsheet</v>
      </c>
    </row>
    <row r="3" spans="1:8" x14ac:dyDescent="0.25">
      <c r="A3" t="s">
        <v>42</v>
      </c>
      <c r="B3">
        <v>3</v>
      </c>
      <c r="C3" s="3">
        <v>42522</v>
      </c>
      <c r="D3" s="6">
        <v>0.35416666666666669</v>
      </c>
      <c r="E3" s="6">
        <v>0.52083333333333337</v>
      </c>
      <c r="F3" s="6">
        <f>Times[[#This Row],[End]]-Times[[#This Row],[Start]]</f>
        <v>0.16666666666666669</v>
      </c>
      <c r="G3" s="30">
        <v>23</v>
      </c>
      <c r="H3" t="str">
        <f>VLOOKUP(Times[[#This Row],[Goal]], Goals[], 2, FALSE)</f>
        <v>Create Task Spreadsheet</v>
      </c>
    </row>
    <row r="4" spans="1:8" x14ac:dyDescent="0.25">
      <c r="A4" t="s">
        <v>52</v>
      </c>
      <c r="B4">
        <v>4</v>
      </c>
      <c r="C4" s="3">
        <v>42524</v>
      </c>
      <c r="D4" s="6">
        <v>0.69791666666666663</v>
      </c>
      <c r="E4" s="6">
        <v>0.71875</v>
      </c>
      <c r="F4" s="6">
        <f>Times[[#This Row],[End]]-Times[[#This Row],[Start]]</f>
        <v>2.083333333333337E-2</v>
      </c>
      <c r="G4" s="30">
        <v>999</v>
      </c>
      <c r="H4" t="str">
        <f>VLOOKUP(Times[[#This Row],[Goal]], Goals[], 2, FALSE)</f>
        <v>Refactoring Goals</v>
      </c>
    </row>
    <row r="5" spans="1:8" x14ac:dyDescent="0.25">
      <c r="A5" t="s">
        <v>53</v>
      </c>
      <c r="B5">
        <v>4</v>
      </c>
      <c r="C5" s="3">
        <v>42524</v>
      </c>
      <c r="D5" s="6">
        <v>0.71875</v>
      </c>
      <c r="E5" s="6">
        <v>0.72916666666666663</v>
      </c>
      <c r="F5" s="6">
        <f>Times[[#This Row],[End]]-Times[[#This Row],[Start]]</f>
        <v>1.041666666666663E-2</v>
      </c>
      <c r="G5" s="30">
        <v>24</v>
      </c>
      <c r="H5" t="str">
        <f>VLOOKUP(Times[[#This Row],[Goal]], Goals[], 2, FALSE)</f>
        <v>Read all article Abstracts</v>
      </c>
    </row>
    <row r="6" spans="1:8" x14ac:dyDescent="0.25">
      <c r="A6" t="s">
        <v>55</v>
      </c>
      <c r="B6">
        <v>4</v>
      </c>
      <c r="C6" s="3">
        <v>42524</v>
      </c>
      <c r="D6" s="6">
        <v>0.72916666666666663</v>
      </c>
      <c r="E6" s="6">
        <v>0.78125</v>
      </c>
      <c r="F6" s="6">
        <f>Times[[#This Row],[End]]-Times[[#This Row],[Start]]</f>
        <v>5.208333333333337E-2</v>
      </c>
      <c r="G6" s="30">
        <v>27</v>
      </c>
      <c r="H6" s="6" t="str">
        <f>VLOOKUP(Times[[#This Row],[Goal]], Goals[], 2, FALSE)</f>
        <v>Finish a complete class plan</v>
      </c>
    </row>
    <row r="7" spans="1:8" x14ac:dyDescent="0.25">
      <c r="A7" t="s">
        <v>55</v>
      </c>
      <c r="B7">
        <v>4</v>
      </c>
      <c r="C7" s="3">
        <v>42525</v>
      </c>
      <c r="D7" s="6">
        <v>0.63541666666666663</v>
      </c>
      <c r="E7" s="6">
        <v>0.69791666666666663</v>
      </c>
      <c r="F7" s="6">
        <f>Times[[#This Row],[End]]-Times[[#This Row],[Start]]</f>
        <v>6.25E-2</v>
      </c>
      <c r="G7" s="30">
        <v>27</v>
      </c>
      <c r="H7" s="6" t="str">
        <f>VLOOKUP(Times[[#This Row],[Goal]], Goals[], 2, FALSE)</f>
        <v>Finish a complete class plan</v>
      </c>
    </row>
    <row r="8" spans="1:8" x14ac:dyDescent="0.25">
      <c r="A8" t="s">
        <v>56</v>
      </c>
      <c r="B8">
        <v>4</v>
      </c>
      <c r="C8" s="3">
        <v>42525</v>
      </c>
      <c r="D8" s="6">
        <v>0.8125</v>
      </c>
      <c r="E8" s="6">
        <v>0.89583333333333337</v>
      </c>
      <c r="F8" s="6">
        <f>Times[[#This Row],[End]]-Times[[#This Row],[Start]]</f>
        <v>8.333333333333337E-2</v>
      </c>
      <c r="G8" s="30">
        <v>27</v>
      </c>
      <c r="H8" s="6" t="str">
        <f>VLOOKUP(Times[[#This Row],[Goal]], Goals[], 2, FALSE)</f>
        <v>Finish a complete class plan</v>
      </c>
    </row>
    <row r="9" spans="1:8" x14ac:dyDescent="0.25">
      <c r="A9" t="s">
        <v>66</v>
      </c>
      <c r="B9">
        <v>4</v>
      </c>
      <c r="C9" s="3">
        <v>42526</v>
      </c>
      <c r="D9" s="6">
        <v>0.5</v>
      </c>
      <c r="E9" s="6">
        <v>0.60416666666666663</v>
      </c>
      <c r="F9" s="6">
        <f>Times[[#This Row],[End]]-Times[[#This Row],[Start]]</f>
        <v>0.10416666666666663</v>
      </c>
      <c r="G9" s="30">
        <v>25</v>
      </c>
      <c r="H9" s="6" t="str">
        <f>VLOOKUP(Times[[#This Row],[Goal]], Goals[], 2, FALSE)</f>
        <v>Add hours to Update Sheet</v>
      </c>
    </row>
    <row r="10" spans="1:8" x14ac:dyDescent="0.25">
      <c r="A10" t="s">
        <v>66</v>
      </c>
      <c r="B10">
        <v>4</v>
      </c>
      <c r="C10" s="3">
        <v>42526</v>
      </c>
      <c r="D10" s="6">
        <v>0.64583333333333337</v>
      </c>
      <c r="E10" s="6">
        <v>0.70833333333333337</v>
      </c>
      <c r="F10" s="6">
        <f>Times[[#This Row],[End]]-Times[[#This Row],[Start]]</f>
        <v>6.25E-2</v>
      </c>
      <c r="G10" s="30">
        <v>25</v>
      </c>
      <c r="H10" s="6" t="str">
        <f>VLOOKUP(Times[[#This Row],[Goal]], Goals[], 2, FALSE)</f>
        <v>Add hours to Update Sheet</v>
      </c>
    </row>
  </sheetData>
  <dataConsolidate/>
  <dataValidations count="1">
    <dataValidation allowBlank="1" showInputMessage="1" sqref="G2:H10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65.5703125" bestFit="1" customWidth="1"/>
    <col min="2" max="2" width="83" bestFit="1" customWidth="1"/>
  </cols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20</v>
      </c>
      <c r="B2" t="s">
        <v>46</v>
      </c>
      <c r="C2" s="3">
        <v>42522</v>
      </c>
    </row>
    <row r="3" spans="1:3" x14ac:dyDescent="0.25">
      <c r="A3" t="s">
        <v>24</v>
      </c>
      <c r="B3" t="s">
        <v>47</v>
      </c>
      <c r="C3" s="3">
        <v>42522</v>
      </c>
    </row>
    <row r="4" spans="1:3" x14ac:dyDescent="0.25">
      <c r="A4" t="s">
        <v>25</v>
      </c>
      <c r="B4" t="s">
        <v>48</v>
      </c>
      <c r="C4" s="3">
        <v>42522</v>
      </c>
    </row>
    <row r="5" spans="1:3" x14ac:dyDescent="0.25">
      <c r="A5" t="s">
        <v>26</v>
      </c>
      <c r="B5" t="s">
        <v>49</v>
      </c>
      <c r="C5" s="3">
        <v>42522</v>
      </c>
    </row>
    <row r="6" spans="1:3" x14ac:dyDescent="0.25">
      <c r="A6" t="s">
        <v>27</v>
      </c>
      <c r="B6" t="s">
        <v>50</v>
      </c>
      <c r="C6" s="3">
        <v>42522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J14" sqref="J14"/>
    </sheetView>
  </sheetViews>
  <sheetFormatPr defaultRowHeight="15" x14ac:dyDescent="0.25"/>
  <cols>
    <col min="1" max="1" width="11.85546875" customWidth="1"/>
    <col min="2" max="2" width="11" customWidth="1"/>
    <col min="3" max="3" width="12.7109375" customWidth="1"/>
    <col min="4" max="4" width="5.42578125" customWidth="1"/>
    <col min="5" max="5" width="6.42578125" customWidth="1"/>
    <col min="6" max="6" width="5.140625" customWidth="1"/>
    <col min="7" max="7" width="5.28515625" customWidth="1"/>
    <col min="8" max="8" width="42.42578125" bestFit="1" customWidth="1"/>
    <col min="9" max="9" width="8" customWidth="1"/>
    <col min="10" max="10" width="9.140625" bestFit="1" customWidth="1"/>
    <col min="11" max="11" width="4.42578125" customWidth="1"/>
    <col min="12" max="12" width="6.42578125" customWidth="1"/>
    <col min="13" max="13" width="5" customWidth="1"/>
    <col min="14" max="14" width="6" customWidth="1"/>
    <col min="15" max="15" width="43.140625" bestFit="1" customWidth="1"/>
    <col min="16" max="16" width="5.42578125" customWidth="1"/>
    <col min="18" max="18" width="65.5703125" bestFit="1" customWidth="1"/>
  </cols>
  <sheetData>
    <row r="1" spans="1:18" x14ac:dyDescent="0.25">
      <c r="A1" t="s">
        <v>32</v>
      </c>
      <c r="B1" t="s">
        <v>30</v>
      </c>
      <c r="C1" t="s">
        <v>31</v>
      </c>
      <c r="E1" t="s">
        <v>39</v>
      </c>
      <c r="F1" t="s">
        <v>57</v>
      </c>
      <c r="G1" t="s">
        <v>65</v>
      </c>
      <c r="H1" t="s">
        <v>68</v>
      </c>
      <c r="I1" t="s">
        <v>51</v>
      </c>
      <c r="J1" t="s">
        <v>34</v>
      </c>
      <c r="L1" t="s">
        <v>39</v>
      </c>
      <c r="M1" t="s">
        <v>57</v>
      </c>
      <c r="N1" t="s">
        <v>65</v>
      </c>
      <c r="O1" t="s">
        <v>29</v>
      </c>
      <c r="Q1" t="s">
        <v>39</v>
      </c>
      <c r="R1" t="s">
        <v>21</v>
      </c>
    </row>
    <row r="2" spans="1:18" x14ac:dyDescent="0.25">
      <c r="A2" s="30">
        <v>1</v>
      </c>
      <c r="B2" s="3">
        <v>42501</v>
      </c>
      <c r="C2" s="3">
        <f>Periods[[#This Row],[Start]] + (7)</f>
        <v>42508</v>
      </c>
      <c r="D2" s="3"/>
      <c r="E2" s="5">
        <v>-11</v>
      </c>
      <c r="F2" s="30">
        <f>MAX(Periods[Id]) -1</f>
        <v>4</v>
      </c>
      <c r="G2" s="30">
        <f t="array" ref="G2">INDEX(IF((Goals[Started] &gt; 0) * (Goals[Started] &lt;= LastWeekTasks[[#This Row],[Period]]) * ((Goals[Finished] = LastWeekTasks[[#This Row],[Period]]) + (Goals[Finished] =  0 )),  Goals[Id], "" ), COUNT(Goals[Id]) + LastWeekTasks[[#This Row],[Index]] + 1)</f>
        <v>25</v>
      </c>
      <c r="H2" t="str">
        <f>IF(LastWeekTasks[[#This Row],[Goal]] = "", "", VLOOKUP(LastWeekTasks[[#This Row],[Goal]], Goals[], 2, FALSE))</f>
        <v>Add hours to Update Sheet</v>
      </c>
      <c r="I2" s="6">
        <f t="array" ref="I2">IF(LastWeekTasks[[#This Row],[Goal]] = "", "", SUM((Times[Period] = LastWeekTasks[[#This Row],[Period]]) * (Times[Goal] = LastWeekTasks[[#This Row],[Goal]]) * (Times[Hours])))</f>
        <v>0.16666666666666663</v>
      </c>
      <c r="J2" s="30" t="b">
        <f>IF(LastWeekTasks[[#This Row],[Goal]] = "", "", NOT(ISBLANK(VLOOKUP(LastWeekTasks[[#This Row],[Goal]], Goals[], 6, FALSE))))</f>
        <v>1</v>
      </c>
      <c r="K2" s="2"/>
      <c r="L2" s="5">
        <v>-13</v>
      </c>
      <c r="M2" s="30">
        <f>MAX(Periods[Id])</f>
        <v>5</v>
      </c>
      <c r="N2" s="5">
        <f t="array" ref="N2">INDEX(IF((Goals[Started] &gt; 0) * (Goals[Started] &lt;= ThisWeekTasks[[#This Row],[Period]]) * ((Goals[Finished] = ThisWeekTasks[[#This Row],[Period]]) + (Goals[Finished] =  0 )),  Goals[Id], "" ), COUNT(Goals[Id]) + ThisWeekTasks[[#This Row],[Index]] + 1)</f>
        <v>14</v>
      </c>
      <c r="O2" t="str">
        <f>IF(ThisWeekTasks[[#This Row],[Goal]] = "", "", VLOOKUP(ThisWeekTasks[[#This Row],[Goal]], Goals[], 2, FALSE))</f>
        <v>Reinforcement Learning an Introduction</v>
      </c>
      <c r="Q2" s="5">
        <v>-1</v>
      </c>
      <c r="R2" t="str">
        <f t="array" ref="R2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3" spans="1:18" x14ac:dyDescent="0.25">
      <c r="A3" s="30">
        <v>2</v>
      </c>
      <c r="B3" s="3">
        <v>42508</v>
      </c>
      <c r="C3" s="3">
        <f>Periods[[#This Row],[Start]] + (7)</f>
        <v>42515</v>
      </c>
      <c r="D3" s="3"/>
      <c r="E3" s="5">
        <v>-10</v>
      </c>
      <c r="F3" s="30">
        <f>MAX(Periods[Id]) -1</f>
        <v>4</v>
      </c>
      <c r="G3" s="30">
        <f t="array" ref="G3">INDEX(IF((Goals[Started] &gt; 0) * (Goals[Started] &lt;= LastWeekTasks[[#This Row],[Period]]) * ((Goals[Finished] = LastWeekTasks[[#This Row],[Period]]) + (Goals[Finished] =  0 )),  Goals[Id], "" ), COUNT(Goals[Id]) + LastWeekTasks[[#This Row],[Index]] + 1)</f>
        <v>26</v>
      </c>
      <c r="H3" t="str">
        <f>IF(LastWeekTasks[[#This Row],[Goal]] = "", "", VLOOKUP(LastWeekTasks[[#This Row],[Goal]], Goals[], 2, FALSE))</f>
        <v>Account for Conferences In Pub Plan</v>
      </c>
      <c r="I3" s="6">
        <f t="array" ref="I3">IF(LastWeekTasks[[#This Row],[Goal]] = "", "", SUM((Times[Period] = LastWeekTasks[[#This Row],[Period]]) * (Times[Goal] = LastWeekTasks[[#This Row],[Goal]]) * (Times[Hours])))</f>
        <v>0</v>
      </c>
      <c r="J3" s="30" t="b">
        <f>IF(LastWeekTasks[[#This Row],[Goal]] = "", "", NOT(ISBLANK(VLOOKUP(LastWeekTasks[[#This Row],[Goal]], Goals[], 6, FALSE))))</f>
        <v>1</v>
      </c>
      <c r="K3" s="2"/>
      <c r="L3" s="5">
        <v>-12</v>
      </c>
      <c r="M3" s="30">
        <f>MAX(Periods[Id])</f>
        <v>5</v>
      </c>
      <c r="N3" s="5">
        <f t="array" ref="N3">INDEX(IF((Goals[Started] &gt; 0) * (Goals[Started] &lt;= ThisWeekTasks[[#This Row],[Period]]) * ((Goals[Finished] = ThisWeekTasks[[#This Row],[Period]]) + (Goals[Finished] =  0 )),  Goals[Id], "" ), COUNT(Goals[Id]) + ThisWeekTasks[[#This Row],[Index]] + 1)</f>
        <v>24</v>
      </c>
      <c r="O3" t="str">
        <f>IF(ThisWeekTasks[[#This Row],[Goal]] = "", "", VLOOKUP(ThisWeekTasks[[#This Row],[Goal]], Goals[], 2, FALSE))</f>
        <v>Read all article Abstracts</v>
      </c>
      <c r="Q3" s="5">
        <v>-2</v>
      </c>
      <c r="R3" t="str">
        <f t="array" ref="R3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4" spans="1:18" x14ac:dyDescent="0.25">
      <c r="A4" s="30">
        <v>3</v>
      </c>
      <c r="B4" s="3">
        <v>42515</v>
      </c>
      <c r="C4" s="3">
        <f>Periods[[#This Row],[Start]] + (7)</f>
        <v>42522</v>
      </c>
      <c r="E4" s="5">
        <v>-9</v>
      </c>
      <c r="F4" s="30">
        <f>MAX(Periods[Id]) -1</f>
        <v>4</v>
      </c>
      <c r="G4" s="30">
        <f t="array" ref="G4">INDEX(IF((Goals[Started] &gt; 0) * (Goals[Started] &lt;= LastWeekTasks[[#This Row],[Period]]) * ((Goals[Finished] = LastWeekTasks[[#This Row],[Period]]) + (Goals[Finished] =  0 )),  Goals[Id], "" ), COUNT(Goals[Id]) + LastWeekTasks[[#This Row],[Index]] + 1)</f>
        <v>27</v>
      </c>
      <c r="H4" t="str">
        <f>IF(LastWeekTasks[[#This Row],[Goal]] = "", "", VLOOKUP(LastWeekTasks[[#This Row],[Goal]], Goals[], 2, FALSE))</f>
        <v>Finish a complete class plan</v>
      </c>
      <c r="I4" s="6">
        <f t="array" ref="I4">IF(LastWeekTasks[[#This Row],[Goal]] = "", "", SUM((Times[Period] = LastWeekTasks[[#This Row],[Period]]) * (Times[Goal] = LastWeekTasks[[#This Row],[Goal]]) * (Times[Hours])))</f>
        <v>0.19791666666666674</v>
      </c>
      <c r="J4" s="30" t="b">
        <f>IF(LastWeekTasks[[#This Row],[Goal]] = "", "", NOT(ISBLANK(VLOOKUP(LastWeekTasks[[#This Row],[Goal]], Goals[], 6, FALSE))))</f>
        <v>0</v>
      </c>
      <c r="K4" s="2"/>
      <c r="L4" s="5">
        <v>-14</v>
      </c>
      <c r="M4" s="30">
        <f>MAX(Periods[Id])</f>
        <v>5</v>
      </c>
      <c r="N4" s="5">
        <f t="array" ref="N4">INDEX(IF((Goals[Started] &gt; 0) * (Goals[Started] &lt;= ThisWeekTasks[[#This Row],[Period]]) * ((Goals[Finished] = ThisWeekTasks[[#This Row],[Period]]) + (Goals[Finished] =  0 )),  Goals[Id], "" ), COUNT(Goals[Id]) + ThisWeekTasks[[#This Row],[Index]] + 1)</f>
        <v>13</v>
      </c>
      <c r="O4" t="str">
        <f>IF(ThisWeekTasks[[#This Row],[Goal]] = "", "", VLOOKUP(ThisWeekTasks[[#This Row],[Goal]], Goals[], 2, FALSE))</f>
        <v>Introduction to Statistical Learning Chp 2</v>
      </c>
      <c r="Q4" s="5">
        <v>-3</v>
      </c>
      <c r="R4" t="str">
        <f t="array" ref="R4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5" spans="1:18" x14ac:dyDescent="0.25">
      <c r="A5" s="30">
        <v>4</v>
      </c>
      <c r="B5" s="3">
        <v>42522</v>
      </c>
      <c r="C5" s="3">
        <f>Periods[[#This Row],[Start]] + (7)</f>
        <v>42529</v>
      </c>
      <c r="E5" s="5">
        <v>-14</v>
      </c>
      <c r="F5" s="30">
        <f>MAX(Periods[Id]) -1</f>
        <v>4</v>
      </c>
      <c r="G5" s="30">
        <f t="array" ref="G5">INDEX(IF((Goals[Started] &gt; 0) * (Goals[Started] &lt;= LastWeekTasks[[#This Row],[Period]]) * ((Goals[Finished] = LastWeekTasks[[#This Row],[Period]]) + (Goals[Finished] =  0 )),  Goals[Id], "" ), COUNT(Goals[Id]) + LastWeekTasks[[#This Row],[Index]] + 1)</f>
        <v>13</v>
      </c>
      <c r="H5" t="str">
        <f>IF(LastWeekTasks[[#This Row],[Goal]] = "", "", VLOOKUP(LastWeekTasks[[#This Row],[Goal]], Goals[], 2, FALSE))</f>
        <v>Introduction to Statistical Learning Chp 2</v>
      </c>
      <c r="I5" s="6">
        <f t="array" ref="I5">IF(LastWeekTasks[[#This Row],[Goal]] = "", "", SUM((Times[Period] = LastWeekTasks[[#This Row],[Period]]) * (Times[Goal] = LastWeekTasks[[#This Row],[Goal]]) * (Times[Hours])))</f>
        <v>0</v>
      </c>
      <c r="J5" s="30" t="b">
        <f>IF(LastWeekTasks[[#This Row],[Goal]] = "", "", NOT(ISBLANK(VLOOKUP(LastWeekTasks[[#This Row],[Goal]], Goals[], 6, FALSE))))</f>
        <v>0</v>
      </c>
      <c r="K5" s="2"/>
      <c r="L5" s="5">
        <v>-9</v>
      </c>
      <c r="M5" s="30">
        <f>MAX(Periods[Id])</f>
        <v>5</v>
      </c>
      <c r="N5" s="5">
        <f t="array" ref="N5">INDEX(IF((Goals[Started] &gt; 0) * (Goals[Started] &lt;= ThisWeekTasks[[#This Row],[Period]]) * ((Goals[Finished] = ThisWeekTasks[[#This Row],[Period]]) + (Goals[Finished] =  0 )),  Goals[Id], "" ), COUNT(Goals[Id]) + ThisWeekTasks[[#This Row],[Index]] + 1)</f>
        <v>27</v>
      </c>
      <c r="O5" t="str">
        <f>IF(ThisWeekTasks[[#This Row],[Goal]] = "", "", VLOOKUP(ThisWeekTasks[[#This Row],[Goal]], Goals[], 2, FALSE))</f>
        <v>Finish a complete class plan</v>
      </c>
      <c r="Q5" s="5">
        <v>-4</v>
      </c>
      <c r="R5" t="str">
        <f t="array" ref="R5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6" spans="1:18" x14ac:dyDescent="0.25">
      <c r="A6" s="30">
        <v>5</v>
      </c>
      <c r="B6" s="3">
        <v>42529</v>
      </c>
      <c r="C6" s="3">
        <f>Periods[[#This Row],[Start]] + (7)</f>
        <v>42536</v>
      </c>
      <c r="E6" s="5">
        <v>-12</v>
      </c>
      <c r="F6" s="30">
        <f>MAX(Periods[Id]) -1</f>
        <v>4</v>
      </c>
      <c r="G6" s="30">
        <f t="array" ref="G6">INDEX(IF((Goals[Started] &gt; 0) * (Goals[Started] &lt;= LastWeekTasks[[#This Row],[Period]]) * ((Goals[Finished] = LastWeekTasks[[#This Row],[Period]]) + (Goals[Finished] =  0 )),  Goals[Id], "" ), COUNT(Goals[Id]) + LastWeekTasks[[#This Row],[Index]] + 1)</f>
        <v>24</v>
      </c>
      <c r="H6" t="str">
        <f>IF(LastWeekTasks[[#This Row],[Goal]] = "", "", VLOOKUP(LastWeekTasks[[#This Row],[Goal]], Goals[], 2, FALSE))</f>
        <v>Read all article Abstracts</v>
      </c>
      <c r="I6" s="6">
        <f t="array" ref="I6">IF(LastWeekTasks[[#This Row],[Goal]] = "", "", SUM((Times[Period] = LastWeekTasks[[#This Row],[Period]]) * (Times[Goal] = LastWeekTasks[[#This Row],[Goal]]) * (Times[Hours])))</f>
        <v>1.041666666666663E-2</v>
      </c>
      <c r="J6" s="30" t="b">
        <f>IF(LastWeekTasks[[#This Row],[Goal]] = "", "", NOT(ISBLANK(VLOOKUP(LastWeekTasks[[#This Row],[Goal]], Goals[], 6, FALSE))))</f>
        <v>0</v>
      </c>
      <c r="K6" s="2"/>
      <c r="L6" s="5">
        <v>-10</v>
      </c>
      <c r="M6" s="30">
        <f>MAX(Periods[Id])</f>
        <v>5</v>
      </c>
      <c r="N6" s="5" t="str">
        <f t="array" ref="N6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6" t="str">
        <f>IF(ThisWeekTasks[[#This Row],[Goal]] = "", "", VLOOKUP(ThisWeekTasks[[#This Row],[Goal]], Goals[], 2, FALSE))</f>
        <v/>
      </c>
      <c r="Q6" s="5">
        <v>-5</v>
      </c>
      <c r="R6" t="str">
        <f t="array" ref="R6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7" spans="1:18" x14ac:dyDescent="0.25">
      <c r="E7" s="5">
        <v>-13</v>
      </c>
      <c r="F7" s="30">
        <f>MAX(Periods[Id]) -1</f>
        <v>4</v>
      </c>
      <c r="G7" s="30">
        <f t="array" ref="G7">INDEX(IF((Goals[Started] &gt; 0) * (Goals[Started] &lt;= LastWeekTasks[[#This Row],[Period]]) * ((Goals[Finished] = LastWeekTasks[[#This Row],[Period]]) + (Goals[Finished] =  0 )),  Goals[Id], "" ), COUNT(Goals[Id]) + LastWeekTasks[[#This Row],[Index]] + 1)</f>
        <v>14</v>
      </c>
      <c r="H7" t="str">
        <f>IF(LastWeekTasks[[#This Row],[Goal]] = "", "", VLOOKUP(LastWeekTasks[[#This Row],[Goal]], Goals[], 2, FALSE))</f>
        <v>Reinforcement Learning an Introduction</v>
      </c>
      <c r="I7" s="6">
        <f t="array" ref="I7">IF(LastWeekTasks[[#This Row],[Goal]] = "", "", SUM((Times[Period] = LastWeekTasks[[#This Row],[Period]]) * (Times[Goal] = LastWeekTasks[[#This Row],[Goal]]) * (Times[Hours])))</f>
        <v>0</v>
      </c>
      <c r="J7" s="30" t="b">
        <f>IF(LastWeekTasks[[#This Row],[Goal]] = "", "", NOT(ISBLANK(VLOOKUP(LastWeekTasks[[#This Row],[Goal]], Goals[], 6, FALSE))))</f>
        <v>0</v>
      </c>
      <c r="K7" s="2"/>
      <c r="L7" s="5">
        <v>-11</v>
      </c>
      <c r="M7" s="30">
        <f>MAX(Periods[Id])</f>
        <v>5</v>
      </c>
      <c r="N7" s="5" t="str">
        <f t="array" ref="N7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7" t="str">
        <f>IF(ThisWeekTasks[[#This Row],[Goal]] = "", "", VLOOKUP(ThisWeekTasks[[#This Row],[Goal]], Goals[], 2, FALSE))</f>
        <v/>
      </c>
      <c r="Q7" s="5">
        <v>-6</v>
      </c>
      <c r="R7" t="str">
        <f t="array" ref="R7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8" spans="1:18" x14ac:dyDescent="0.25">
      <c r="E8" s="5">
        <v>-15</v>
      </c>
      <c r="F8" s="30">
        <f>MAX(Periods[Id]) -1</f>
        <v>4</v>
      </c>
      <c r="G8" s="30" t="str">
        <f t="array" ref="G8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8" t="str">
        <f>IF(LastWeekTasks[[#This Row],[Goal]] = "", "", VLOOKUP(LastWeekTasks[[#This Row],[Goal]], Goals[], 2, FALSE))</f>
        <v/>
      </c>
      <c r="I8" s="6" t="str">
        <f t="array" ref="I8">IF(LastWeekTasks[[#This Row],[Goal]] = "", "", SUM((Times[Period] = LastWeekTasks[[#This Row],[Period]]) * (Times[Goal] = LastWeekTasks[[#This Row],[Goal]]) * (Times[Hours])))</f>
        <v/>
      </c>
      <c r="J8" s="30" t="str">
        <f>IF(LastWeekTasks[[#This Row],[Goal]] = "", "", NOT(ISBLANK(VLOOKUP(LastWeekTasks[[#This Row],[Goal]], Goals[], 6, FALSE))))</f>
        <v/>
      </c>
      <c r="K8" s="2"/>
      <c r="L8" s="5">
        <v>-16</v>
      </c>
      <c r="M8" s="30">
        <f>MAX(Periods[Id])</f>
        <v>5</v>
      </c>
      <c r="N8" s="5" t="str">
        <f t="array" ref="N8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8" s="30" t="str">
        <f>IF(ThisWeekTasks[[#This Row],[Goal]] = "", "", VLOOKUP(ThisWeekTasks[[#This Row],[Goal]], Goals[], 2, FALSE))</f>
        <v/>
      </c>
      <c r="Q8" s="5">
        <v>-7</v>
      </c>
      <c r="R8" t="str">
        <f t="array" ref="R8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9" spans="1:18" x14ac:dyDescent="0.25">
      <c r="E9" s="5">
        <v>-16</v>
      </c>
      <c r="F9" s="30">
        <f>MAX(Periods[Id]) -1</f>
        <v>4</v>
      </c>
      <c r="G9" s="30" t="str">
        <f t="array" ref="G9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9" s="30" t="str">
        <f>IF(LastWeekTasks[[#This Row],[Goal]] = "", "", VLOOKUP(LastWeekTasks[[#This Row],[Goal]], Goals[], 2, FALSE))</f>
        <v/>
      </c>
      <c r="I9" s="6" t="str">
        <f t="array" ref="I9">IF(LastWeekTasks[[#This Row],[Goal]] = "", "", SUM((Times[Period] = LastWeekTasks[[#This Row],[Period]]) * (Times[Goal] = LastWeekTasks[[#This Row],[Goal]]) * (Times[Hours])))</f>
        <v/>
      </c>
      <c r="J9" s="30" t="str">
        <f>IF(LastWeekTasks[[#This Row],[Goal]] = "", "", NOT(ISBLANK(VLOOKUP(LastWeekTasks[[#This Row],[Goal]], Goals[], 6, FALSE))))</f>
        <v/>
      </c>
      <c r="K9" s="2"/>
      <c r="L9" s="5">
        <v>-15</v>
      </c>
      <c r="M9" s="30">
        <f>MAX(Periods[Id])</f>
        <v>5</v>
      </c>
      <c r="N9" s="5" t="str">
        <f t="array" ref="N9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9" t="str">
        <f>IF(ThisWeekTasks[[#This Row],[Goal]] = "", "", VLOOKUP(ThisWeekTasks[[#This Row],[Goal]], Goals[], 2, FALSE))</f>
        <v/>
      </c>
      <c r="Q9" s="5">
        <v>-8</v>
      </c>
      <c r="R9" t="str">
        <f t="array" ref="R9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10" spans="1:18" x14ac:dyDescent="0.25">
      <c r="E10" s="5">
        <v>-17</v>
      </c>
      <c r="F10" s="30">
        <f>MAX(Periods[Id]) -1</f>
        <v>4</v>
      </c>
      <c r="G10" s="30" t="str">
        <f t="array" ref="G10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0" s="30" t="str">
        <f>IF(LastWeekTasks[[#This Row],[Goal]] = "", "", VLOOKUP(LastWeekTasks[[#This Row],[Goal]], Goals[], 2, FALSE))</f>
        <v/>
      </c>
      <c r="I10" s="6" t="str">
        <f t="array" ref="I10">IF(LastWeekTasks[[#This Row],[Goal]] = "", "", SUM((Times[Period] = LastWeekTasks[[#This Row],[Period]]) * (Times[Goal] = LastWeekTasks[[#This Row],[Goal]]) * (Times[Hours])))</f>
        <v/>
      </c>
      <c r="J10" s="30" t="str">
        <f>IF(LastWeekTasks[[#This Row],[Goal]] = "", "", NOT(ISBLANK(VLOOKUP(LastWeekTasks[[#This Row],[Goal]], Goals[], 6, FALSE))))</f>
        <v/>
      </c>
      <c r="K10" s="2"/>
      <c r="L10" s="5">
        <v>-8</v>
      </c>
      <c r="M10" s="30">
        <f>MAX(Periods[Id])</f>
        <v>5</v>
      </c>
      <c r="N10" s="5" t="str">
        <f t="array" ref="N10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0" t="str">
        <f>IF(ThisWeekTasks[[#This Row],[Goal]] = "", "", VLOOKUP(ThisWeekTasks[[#This Row],[Goal]], Goals[], 2, FALSE))</f>
        <v/>
      </c>
      <c r="Q10" s="5">
        <v>-9</v>
      </c>
      <c r="R10" t="str">
        <f t="array" ref="R10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11" spans="1:18" x14ac:dyDescent="0.25">
      <c r="E11" s="5">
        <v>-18</v>
      </c>
      <c r="F11" s="30">
        <f>MAX(Periods[Id]) -1</f>
        <v>4</v>
      </c>
      <c r="G11" s="30" t="str">
        <f t="array" ref="G11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1" s="30" t="str">
        <f>IF(LastWeekTasks[[#This Row],[Goal]] = "", "", VLOOKUP(LastWeekTasks[[#This Row],[Goal]], Goals[], 2, FALSE))</f>
        <v/>
      </c>
      <c r="I11" s="6" t="str">
        <f t="array" ref="I11">IF(LastWeekTasks[[#This Row],[Goal]] = "", "", SUM((Times[Period] = LastWeekTasks[[#This Row],[Period]]) * (Times[Goal] = LastWeekTasks[[#This Row],[Goal]]) * (Times[Hours])))</f>
        <v/>
      </c>
      <c r="J11" s="30" t="str">
        <f>IF(LastWeekTasks[[#This Row],[Goal]] = "", "", NOT(ISBLANK(VLOOKUP(LastWeekTasks[[#This Row],[Goal]], Goals[], 6, FALSE))))</f>
        <v/>
      </c>
      <c r="K11" s="2"/>
      <c r="L11" s="5">
        <v>-1</v>
      </c>
      <c r="M11" s="30">
        <f>MAX(Periods[Id])</f>
        <v>5</v>
      </c>
      <c r="N11" s="5" t="str">
        <f t="array" ref="N11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1" t="str">
        <f>IF(ThisWeekTasks[[#This Row],[Goal]] = "", "", VLOOKUP(ThisWeekTasks[[#This Row],[Goal]], Goals[], 2, FALSE))</f>
        <v/>
      </c>
      <c r="Q11" s="5">
        <v>-10</v>
      </c>
      <c r="R11" t="str">
        <f t="array" ref="R11">IF(ISERR(INDEX(IF(ISBLANK(Questions[Answer]), Questions[Question], "" ), COUNTA(Questions[Question]) + ThisWeekQuestions[[#This Row],[Index]] + 1)), "", INDEX(IF(ISBLANK(Questions[Answer]), Questions[Question], "" ), COUNTA(Questions[Question]) + ThisWeekQuestions[[#This Row],[Index]] + 1))</f>
        <v/>
      </c>
    </row>
    <row r="12" spans="1:18" x14ac:dyDescent="0.25">
      <c r="E12" s="5">
        <v>-19</v>
      </c>
      <c r="F12" s="30">
        <f>MAX(Periods[Id]) -1</f>
        <v>4</v>
      </c>
      <c r="G12" s="30" t="str">
        <f t="array" ref="G12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2" s="30" t="str">
        <f>IF(LastWeekTasks[[#This Row],[Goal]] = "", "", VLOOKUP(LastWeekTasks[[#This Row],[Goal]], Goals[], 2, FALSE))</f>
        <v/>
      </c>
      <c r="I12" s="6" t="str">
        <f t="array" ref="I12">IF(LastWeekTasks[[#This Row],[Goal]] = "", "", SUM((Times[Period] = LastWeekTasks[[#This Row],[Period]]) * (Times[Goal] = LastWeekTasks[[#This Row],[Goal]]) * (Times[Hours])))</f>
        <v/>
      </c>
      <c r="J12" s="30" t="str">
        <f>IF(LastWeekTasks[[#This Row],[Goal]] = "", "", NOT(ISBLANK(VLOOKUP(LastWeekTasks[[#This Row],[Goal]], Goals[], 6, FALSE))))</f>
        <v/>
      </c>
      <c r="K12" s="2"/>
      <c r="L12" s="5">
        <v>-2</v>
      </c>
      <c r="M12" s="30">
        <f>MAX(Periods[Id])</f>
        <v>5</v>
      </c>
      <c r="N12" s="5" t="str">
        <f t="array" ref="N12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2" t="str">
        <f>IF(ThisWeekTasks[[#This Row],[Goal]] = "", "", VLOOKUP(ThisWeekTasks[[#This Row],[Goal]], Goals[], 2, FALSE))</f>
        <v/>
      </c>
    </row>
    <row r="13" spans="1:18" x14ac:dyDescent="0.25">
      <c r="E13" s="5">
        <v>-20</v>
      </c>
      <c r="F13" s="30">
        <f>MAX(Periods[Id]) -1</f>
        <v>4</v>
      </c>
      <c r="G13" s="30" t="str">
        <f t="array" ref="G13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3" s="30" t="str">
        <f>IF(LastWeekTasks[[#This Row],[Goal]] = "", "", VLOOKUP(LastWeekTasks[[#This Row],[Goal]], Goals[], 2, FALSE))</f>
        <v/>
      </c>
      <c r="I13" s="6" t="str">
        <f t="array" ref="I13">IF(LastWeekTasks[[#This Row],[Goal]] = "", "", SUM((Times[Period] = LastWeekTasks[[#This Row],[Period]]) * (Times[Goal] = LastWeekTasks[[#This Row],[Goal]]) * (Times[Hours])))</f>
        <v/>
      </c>
      <c r="J13" s="30" t="str">
        <f>IF(LastWeekTasks[[#This Row],[Goal]] = "", "", NOT(ISBLANK(VLOOKUP(LastWeekTasks[[#This Row],[Goal]], Goals[], 6, FALSE))))</f>
        <v/>
      </c>
      <c r="K13" s="2"/>
      <c r="L13" s="5">
        <v>-3</v>
      </c>
      <c r="M13" s="30">
        <f>MAX(Periods[Id])</f>
        <v>5</v>
      </c>
      <c r="N13" s="5" t="str">
        <f t="array" ref="N13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3" t="str">
        <f>IF(ThisWeekTasks[[#This Row],[Goal]] = "", "", VLOOKUP(ThisWeekTasks[[#This Row],[Goal]], Goals[], 2, FALSE))</f>
        <v/>
      </c>
    </row>
    <row r="14" spans="1:18" x14ac:dyDescent="0.25">
      <c r="E14" s="5">
        <v>-8</v>
      </c>
      <c r="F14" s="30">
        <f>MAX(Periods[Id]) -1</f>
        <v>4</v>
      </c>
      <c r="G14" s="30" t="str">
        <f t="array" ref="G14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4" t="str">
        <f>IF(LastWeekTasks[[#This Row],[Goal]] = "", "", VLOOKUP(LastWeekTasks[[#This Row],[Goal]], Goals[], 2, FALSE))</f>
        <v/>
      </c>
      <c r="I14" s="6" t="str">
        <f t="array" ref="I14">IF(LastWeekTasks[[#This Row],[Goal]] = "", "", SUM((Times[Period] = LastWeekTasks[[#This Row],[Period]]) * (Times[Goal] = LastWeekTasks[[#This Row],[Goal]]) * (Times[Hours])))</f>
        <v/>
      </c>
      <c r="J14" s="30" t="str">
        <f>IF(LastWeekTasks[[#This Row],[Goal]] = "", "", NOT(ISBLANK(VLOOKUP(LastWeekTasks[[#This Row],[Goal]], Goals[], 6, FALSE))))</f>
        <v/>
      </c>
      <c r="K14" s="2"/>
      <c r="L14" s="5">
        <v>-4</v>
      </c>
      <c r="M14" s="30">
        <f>MAX(Periods[Id])</f>
        <v>5</v>
      </c>
      <c r="N14" s="5" t="str">
        <f t="array" ref="N14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4" t="str">
        <f>IF(ThisWeekTasks[[#This Row],[Goal]] = "", "", VLOOKUP(ThisWeekTasks[[#This Row],[Goal]], Goals[], 2, FALSE))</f>
        <v/>
      </c>
    </row>
    <row r="15" spans="1:18" x14ac:dyDescent="0.25">
      <c r="E15" s="5">
        <v>-7</v>
      </c>
      <c r="F15" s="30">
        <f>MAX(Periods[Id]) -1</f>
        <v>4</v>
      </c>
      <c r="G15" s="30" t="str">
        <f t="array" ref="G15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5" t="str">
        <f>IF(LastWeekTasks[[#This Row],[Goal]] = "", "", VLOOKUP(LastWeekTasks[[#This Row],[Goal]], Goals[], 2, FALSE))</f>
        <v/>
      </c>
      <c r="I15" s="6" t="str">
        <f t="array" ref="I15">IF(LastWeekTasks[[#This Row],[Goal]] = "", "", SUM((Times[Period] = LastWeekTasks[[#This Row],[Period]]) * (Times[Goal] = LastWeekTasks[[#This Row],[Goal]]) * (Times[Hours])))</f>
        <v/>
      </c>
      <c r="J15" s="30" t="str">
        <f>IF(LastWeekTasks[[#This Row],[Goal]] = "", "", NOT(ISBLANK(VLOOKUP(LastWeekTasks[[#This Row],[Goal]], Goals[], 6, FALSE))))</f>
        <v/>
      </c>
      <c r="K15" s="2"/>
      <c r="L15" s="5">
        <v>-5</v>
      </c>
      <c r="M15" s="30">
        <f>MAX(Periods[Id])</f>
        <v>5</v>
      </c>
      <c r="N15" s="5" t="str">
        <f t="array" ref="N15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5" t="str">
        <f>IF(ThisWeekTasks[[#This Row],[Goal]] = "", "", VLOOKUP(ThisWeekTasks[[#This Row],[Goal]], Goals[], 2, FALSE))</f>
        <v/>
      </c>
    </row>
    <row r="16" spans="1:18" x14ac:dyDescent="0.25">
      <c r="E16" s="5">
        <v>-6</v>
      </c>
      <c r="F16" s="30">
        <f>MAX(Periods[Id]) -1</f>
        <v>4</v>
      </c>
      <c r="G16" s="30" t="str">
        <f t="array" ref="G16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6" t="str">
        <f>IF(LastWeekTasks[[#This Row],[Goal]] = "", "", VLOOKUP(LastWeekTasks[[#This Row],[Goal]], Goals[], 2, FALSE))</f>
        <v/>
      </c>
      <c r="I16" s="6" t="str">
        <f t="array" ref="I16">IF(LastWeekTasks[[#This Row],[Goal]] = "", "", SUM((Times[Period] = LastWeekTasks[[#This Row],[Period]]) * (Times[Goal] = LastWeekTasks[[#This Row],[Goal]]) * (Times[Hours])))</f>
        <v/>
      </c>
      <c r="J16" s="30" t="str">
        <f>IF(LastWeekTasks[[#This Row],[Goal]] = "", "", NOT(ISBLANK(VLOOKUP(LastWeekTasks[[#This Row],[Goal]], Goals[], 6, FALSE))))</f>
        <v/>
      </c>
      <c r="K16" s="2"/>
      <c r="L16" s="5">
        <v>-6</v>
      </c>
      <c r="M16" s="30">
        <f>MAX(Periods[Id])</f>
        <v>5</v>
      </c>
      <c r="N16" s="5" t="str">
        <f t="array" ref="N16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6" t="str">
        <f>IF(ThisWeekTasks[[#This Row],[Goal]] = "", "", VLOOKUP(ThisWeekTasks[[#This Row],[Goal]], Goals[], 2, FALSE))</f>
        <v/>
      </c>
    </row>
    <row r="17" spans="5:15" x14ac:dyDescent="0.25">
      <c r="E17" s="5">
        <v>-5</v>
      </c>
      <c r="F17" s="30">
        <f>MAX(Periods[Id]) -1</f>
        <v>4</v>
      </c>
      <c r="G17" s="30" t="str">
        <f t="array" ref="G17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7" t="str">
        <f>IF(LastWeekTasks[[#This Row],[Goal]] = "", "", VLOOKUP(LastWeekTasks[[#This Row],[Goal]], Goals[], 2, FALSE))</f>
        <v/>
      </c>
      <c r="I17" s="6" t="str">
        <f t="array" ref="I17">IF(LastWeekTasks[[#This Row],[Goal]] = "", "", SUM((Times[Period] = LastWeekTasks[[#This Row],[Period]]) * (Times[Goal] = LastWeekTasks[[#This Row],[Goal]]) * (Times[Hours])))</f>
        <v/>
      </c>
      <c r="J17" s="30" t="str">
        <f>IF(LastWeekTasks[[#This Row],[Goal]] = "", "", NOT(ISBLANK(VLOOKUP(LastWeekTasks[[#This Row],[Goal]], Goals[], 6, FALSE))))</f>
        <v/>
      </c>
      <c r="K17" s="2"/>
      <c r="L17" s="5">
        <v>-7</v>
      </c>
      <c r="M17" s="30">
        <f>MAX(Periods[Id])</f>
        <v>5</v>
      </c>
      <c r="N17" s="5" t="str">
        <f t="array" ref="N17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7" t="str">
        <f>IF(ThisWeekTasks[[#This Row],[Goal]] = "", "", VLOOKUP(ThisWeekTasks[[#This Row],[Goal]], Goals[], 2, FALSE))</f>
        <v/>
      </c>
    </row>
    <row r="18" spans="5:15" x14ac:dyDescent="0.25">
      <c r="E18" s="5">
        <v>-4</v>
      </c>
      <c r="F18" s="30">
        <f>MAX(Periods[Id]) -1</f>
        <v>4</v>
      </c>
      <c r="G18" s="30" t="str">
        <f t="array" ref="G18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8" t="str">
        <f>IF(LastWeekTasks[[#This Row],[Goal]] = "", "", VLOOKUP(LastWeekTasks[[#This Row],[Goal]], Goals[], 2, FALSE))</f>
        <v/>
      </c>
      <c r="I18" s="6" t="str">
        <f t="array" ref="I18">IF(LastWeekTasks[[#This Row],[Goal]] = "", "", SUM((Times[Period] = LastWeekTasks[[#This Row],[Period]]) * (Times[Goal] = LastWeekTasks[[#This Row],[Goal]]) * (Times[Hours])))</f>
        <v/>
      </c>
      <c r="J18" s="30" t="str">
        <f>IF(LastWeekTasks[[#This Row],[Goal]] = "", "", NOT(ISBLANK(VLOOKUP(LastWeekTasks[[#This Row],[Goal]], Goals[], 6, FALSE))))</f>
        <v/>
      </c>
      <c r="K18" s="2"/>
      <c r="L18" s="5">
        <v>-17</v>
      </c>
      <c r="M18" s="30">
        <f>MAX(Periods[Id])</f>
        <v>5</v>
      </c>
      <c r="N18" s="5" t="str">
        <f t="array" ref="N18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8" s="30" t="str">
        <f>IF(ThisWeekTasks[[#This Row],[Goal]] = "", "", VLOOKUP(ThisWeekTasks[[#This Row],[Goal]], Goals[], 2, FALSE))</f>
        <v/>
      </c>
    </row>
    <row r="19" spans="5:15" x14ac:dyDescent="0.25">
      <c r="E19" s="5">
        <v>-3</v>
      </c>
      <c r="F19" s="30">
        <f>MAX(Periods[Id]) -1</f>
        <v>4</v>
      </c>
      <c r="G19" s="30" t="str">
        <f t="array" ref="G19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19" t="str">
        <f>IF(LastWeekTasks[[#This Row],[Goal]] = "", "", VLOOKUP(LastWeekTasks[[#This Row],[Goal]], Goals[], 2, FALSE))</f>
        <v/>
      </c>
      <c r="I19" s="6" t="str">
        <f t="array" ref="I19">IF(LastWeekTasks[[#This Row],[Goal]] = "", "", SUM((Times[Period] = LastWeekTasks[[#This Row],[Period]]) * (Times[Goal] = LastWeekTasks[[#This Row],[Goal]]) * (Times[Hours])))</f>
        <v/>
      </c>
      <c r="J19" s="30" t="str">
        <f>IF(LastWeekTasks[[#This Row],[Goal]] = "", "", NOT(ISBLANK(VLOOKUP(LastWeekTasks[[#This Row],[Goal]], Goals[], 6, FALSE))))</f>
        <v/>
      </c>
      <c r="K19" s="2"/>
      <c r="L19" s="5">
        <v>-18</v>
      </c>
      <c r="M19" s="30">
        <f>MAX(Periods[Id])</f>
        <v>5</v>
      </c>
      <c r="N19" s="5" t="str">
        <f t="array" ref="N19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19" s="30" t="str">
        <f>IF(ThisWeekTasks[[#This Row],[Goal]] = "", "", VLOOKUP(ThisWeekTasks[[#This Row],[Goal]], Goals[], 2, FALSE))</f>
        <v/>
      </c>
    </row>
    <row r="20" spans="5:15" x14ac:dyDescent="0.25">
      <c r="E20" s="5">
        <v>-2</v>
      </c>
      <c r="F20" s="30">
        <f>MAX(Periods[Id]) -1</f>
        <v>4</v>
      </c>
      <c r="G20" s="30" t="str">
        <f t="array" ref="G20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20" t="str">
        <f>IF(LastWeekTasks[[#This Row],[Goal]] = "", "", VLOOKUP(LastWeekTasks[[#This Row],[Goal]], Goals[], 2, FALSE))</f>
        <v/>
      </c>
      <c r="I20" s="6" t="str">
        <f t="array" ref="I20">IF(LastWeekTasks[[#This Row],[Goal]] = "", "", SUM((Times[Period] = LastWeekTasks[[#This Row],[Period]]) * (Times[Goal] = LastWeekTasks[[#This Row],[Goal]]) * (Times[Hours])))</f>
        <v/>
      </c>
      <c r="J20" s="30" t="str">
        <f>IF(LastWeekTasks[[#This Row],[Goal]] = "", "", NOT(ISBLANK(VLOOKUP(LastWeekTasks[[#This Row],[Goal]], Goals[], 6, FALSE))))</f>
        <v/>
      </c>
      <c r="K20" s="2"/>
      <c r="L20" s="5">
        <v>-19</v>
      </c>
      <c r="M20" s="30">
        <f>MAX(Periods[Id])</f>
        <v>5</v>
      </c>
      <c r="N20" s="5" t="str">
        <f t="array" ref="N20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20" s="30" t="str">
        <f>IF(ThisWeekTasks[[#This Row],[Goal]] = "", "", VLOOKUP(ThisWeekTasks[[#This Row],[Goal]], Goals[], 2, FALSE))</f>
        <v/>
      </c>
    </row>
    <row r="21" spans="5:15" x14ac:dyDescent="0.25">
      <c r="E21" s="5">
        <v>-1</v>
      </c>
      <c r="F21" s="30">
        <f>MAX(Periods[Id]) -1</f>
        <v>4</v>
      </c>
      <c r="G21" s="30" t="str">
        <f t="array" ref="G21">INDEX(IF((Goals[Started] &gt; 0) * (Goals[Started] &lt;= LastWeekTasks[[#This Row],[Period]]) * ((Goals[Finished] = LastWeekTasks[[#This Row],[Period]]) + (Goals[Finished] =  0 )),  Goals[Id], "" ), COUNT(Goals[Id]) + LastWeekTasks[[#This Row],[Index]] + 1)</f>
        <v/>
      </c>
      <c r="H21" t="str">
        <f>IF(LastWeekTasks[[#This Row],[Goal]] = "", "", VLOOKUP(LastWeekTasks[[#This Row],[Goal]], Goals[], 2, FALSE))</f>
        <v/>
      </c>
      <c r="I21" s="6" t="str">
        <f t="array" ref="I21">IF(LastWeekTasks[[#This Row],[Goal]] = "", "", SUM((Times[Period] = LastWeekTasks[[#This Row],[Period]]) * (Times[Goal] = LastWeekTasks[[#This Row],[Goal]]) * (Times[Hours])))</f>
        <v/>
      </c>
      <c r="J21" s="30" t="str">
        <f>IF(LastWeekTasks[[#This Row],[Goal]] = "", "", NOT(ISBLANK(VLOOKUP(LastWeekTasks[[#This Row],[Goal]], Goals[], 6, FALSE))))</f>
        <v/>
      </c>
      <c r="K21" s="2"/>
      <c r="L21" s="5">
        <v>-20</v>
      </c>
      <c r="M21" s="30">
        <f>MAX(Periods[Id])</f>
        <v>5</v>
      </c>
      <c r="N21" s="5" t="str">
        <f t="array" ref="N21">INDEX(IF((Goals[Started] &gt; 0) * (Goals[Started] &lt;= ThisWeekTasks[[#This Row],[Period]]) * ((Goals[Finished] = ThisWeekTasks[[#This Row],[Period]]) + (Goals[Finished] =  0 )),  Goals[Id], "" ), COUNT(Goals[Id]) + ThisWeekTasks[[#This Row],[Index]] + 1)</f>
        <v/>
      </c>
      <c r="O21" s="30" t="str">
        <f>IF(ThisWeekTasks[[#This Row],[Goal]] = "", "", VLOOKUP(ThisWeekTasks[[#This Row],[Goal]], Goals[], 2, FALSE))</f>
        <v/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showRuler="0" view="pageLayout" zoomScale="115" zoomScaleNormal="100" zoomScalePageLayoutView="115" workbookViewId="0">
      <selection activeCell="A12" sqref="A12"/>
    </sheetView>
  </sheetViews>
  <sheetFormatPr defaultColWidth="9.140625" defaultRowHeight="15" x14ac:dyDescent="0.25"/>
  <cols>
    <col min="1" max="2" width="9.140625" style="4" customWidth="1"/>
    <col min="3" max="3" width="28.5703125" style="4" customWidth="1"/>
    <col min="4" max="5" width="10.42578125" style="4" customWidth="1"/>
    <col min="6" max="6" width="5.28515625" style="4" customWidth="1"/>
    <col min="7" max="7" width="3.85546875" style="4" customWidth="1"/>
    <col min="8" max="9" width="9.140625" style="4" customWidth="1"/>
    <col min="10" max="10" width="18.42578125" style="4" customWidth="1"/>
    <col min="11" max="11" width="8.7109375" style="4" customWidth="1"/>
    <col min="12" max="12" width="0.85546875" style="4" customWidth="1"/>
    <col min="13" max="16384" width="9.140625" style="4"/>
  </cols>
  <sheetData>
    <row r="1" spans="1:13" ht="18.75" x14ac:dyDescent="0.3">
      <c r="A1" s="21" t="s">
        <v>28</v>
      </c>
      <c r="B1" s="22"/>
      <c r="C1" s="22"/>
      <c r="D1" s="22"/>
      <c r="E1" s="22"/>
      <c r="F1" s="22"/>
      <c r="G1" s="24"/>
      <c r="H1" s="24"/>
      <c r="I1" s="23"/>
      <c r="J1" s="43">
        <f>MAX(Periods[Start])</f>
        <v>42529</v>
      </c>
      <c r="K1" s="44"/>
      <c r="L1" s="13"/>
      <c r="M1" s="7"/>
    </row>
    <row r="2" spans="1:13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3" ht="15" customHeight="1" x14ac:dyDescent="0.25">
      <c r="A3" s="26" t="s">
        <v>43</v>
      </c>
      <c r="B3" s="27"/>
      <c r="C3" s="27"/>
      <c r="D3" s="38" t="s">
        <v>69</v>
      </c>
      <c r="E3" s="37" t="s">
        <v>34</v>
      </c>
      <c r="F3" s="16"/>
      <c r="H3" s="25" t="s">
        <v>40</v>
      </c>
      <c r="I3" s="28"/>
      <c r="J3" s="28"/>
      <c r="K3" s="29"/>
      <c r="L3" s="34" t="s">
        <v>62</v>
      </c>
    </row>
    <row r="4" spans="1:13" ht="16.5" x14ac:dyDescent="0.3">
      <c r="A4" s="10" t="str">
        <f t="array" ref="A4:A18">LastWeekTasks[Goal Description]</f>
        <v>Add hours to Update Sheet</v>
      </c>
      <c r="B4" s="10"/>
      <c r="C4" s="10"/>
      <c r="D4" s="45">
        <f t="array" ref="D4:D12">LastWeekTasks[Hours]</f>
        <v>0.16666666666666663</v>
      </c>
      <c r="E4" s="35" t="b">
        <f t="array" ref="E4:E18">LastWeekTasks[Done]</f>
        <v>1</v>
      </c>
      <c r="F4" s="16"/>
      <c r="H4" s="10" t="str">
        <f t="array" ref="H4:H18">ThisWeekTasks[Description]</f>
        <v>Reinforcement Learning an Introduction</v>
      </c>
      <c r="I4" s="10"/>
      <c r="J4" s="10"/>
      <c r="K4" s="10"/>
      <c r="L4" s="34" t="s">
        <v>62</v>
      </c>
    </row>
    <row r="5" spans="1:13" ht="16.5" x14ac:dyDescent="0.3">
      <c r="A5" s="32" t="str">
        <v>Account for Conferences In Pub Plan</v>
      </c>
      <c r="B5" s="18"/>
      <c r="C5" s="18"/>
      <c r="D5" s="46">
        <v>0</v>
      </c>
      <c r="E5" s="36" t="b">
        <v>1</v>
      </c>
      <c r="F5" s="15"/>
      <c r="H5" s="32" t="str">
        <v>Read all article Abstracts</v>
      </c>
      <c r="I5" s="33"/>
      <c r="J5" s="33"/>
      <c r="K5" s="33"/>
      <c r="L5" s="34" t="s">
        <v>62</v>
      </c>
      <c r="M5"/>
    </row>
    <row r="6" spans="1:13" ht="16.5" x14ac:dyDescent="0.3">
      <c r="A6" s="10" t="str">
        <v>Finish a complete class plan</v>
      </c>
      <c r="B6" s="9"/>
      <c r="C6" s="9"/>
      <c r="D6" s="47">
        <v>0.19791666666666674</v>
      </c>
      <c r="E6" s="35" t="b">
        <v>0</v>
      </c>
      <c r="F6" s="15"/>
      <c r="H6" s="10" t="str">
        <v>Introduction to Statistical Learning Chp 2</v>
      </c>
      <c r="I6" s="10"/>
      <c r="J6" s="10"/>
      <c r="K6" s="10"/>
      <c r="L6" s="34" t="s">
        <v>62</v>
      </c>
      <c r="M6"/>
    </row>
    <row r="7" spans="1:13" ht="16.5" x14ac:dyDescent="0.3">
      <c r="A7" s="10" t="str">
        <v>Introduction to Statistical Learning Chp 2</v>
      </c>
      <c r="B7" s="9"/>
      <c r="C7" s="9"/>
      <c r="D7" s="47">
        <v>0</v>
      </c>
      <c r="E7" s="35" t="b">
        <v>0</v>
      </c>
      <c r="F7" s="15"/>
      <c r="H7" s="10" t="str">
        <v>Finish a complete class plan</v>
      </c>
      <c r="I7" s="10"/>
      <c r="J7" s="10"/>
      <c r="K7" s="10"/>
      <c r="L7" s="34" t="s">
        <v>62</v>
      </c>
      <c r="M7"/>
    </row>
    <row r="8" spans="1:13" ht="16.5" x14ac:dyDescent="0.3">
      <c r="A8" s="10" t="str">
        <v>Read all article Abstracts</v>
      </c>
      <c r="B8" s="9"/>
      <c r="C8" s="9"/>
      <c r="D8" s="47">
        <v>1.041666666666663E-2</v>
      </c>
      <c r="E8" s="35" t="b">
        <v>0</v>
      </c>
      <c r="F8" s="15"/>
      <c r="G8" s="13"/>
      <c r="H8" s="10" t="str">
        <v/>
      </c>
      <c r="I8" s="10"/>
      <c r="J8" s="10"/>
      <c r="K8" s="10"/>
      <c r="L8" s="34" t="s">
        <v>62</v>
      </c>
      <c r="M8"/>
    </row>
    <row r="9" spans="1:13" ht="16.5" x14ac:dyDescent="0.3">
      <c r="A9" s="10" t="str">
        <v>Reinforcement Learning an Introduction</v>
      </c>
      <c r="B9" s="9"/>
      <c r="C9" s="9"/>
      <c r="D9" s="47">
        <v>0</v>
      </c>
      <c r="E9" s="35" t="b">
        <v>0</v>
      </c>
      <c r="F9" s="15"/>
      <c r="G9" s="13"/>
      <c r="H9" s="10" t="str">
        <v/>
      </c>
      <c r="I9" s="10"/>
      <c r="J9" s="10"/>
      <c r="K9" s="10"/>
      <c r="L9" s="34" t="s">
        <v>62</v>
      </c>
      <c r="M9"/>
    </row>
    <row r="10" spans="1:13" ht="16.5" x14ac:dyDescent="0.3">
      <c r="A10" s="10" t="str">
        <v/>
      </c>
      <c r="B10" s="9"/>
      <c r="C10" s="9"/>
      <c r="D10" s="47" t="str">
        <v/>
      </c>
      <c r="E10" s="35" t="str">
        <v/>
      </c>
      <c r="F10" s="15"/>
      <c r="G10" s="13"/>
      <c r="H10" s="10" t="str">
        <v/>
      </c>
      <c r="I10" s="10"/>
      <c r="J10" s="10"/>
      <c r="K10" s="10"/>
      <c r="L10" s="34" t="s">
        <v>62</v>
      </c>
      <c r="M10"/>
    </row>
    <row r="11" spans="1:13" ht="16.5" x14ac:dyDescent="0.3">
      <c r="A11" s="10" t="str">
        <v/>
      </c>
      <c r="B11" s="9"/>
      <c r="C11" s="9"/>
      <c r="D11" s="47" t="str">
        <v/>
      </c>
      <c r="E11" s="35" t="str">
        <v/>
      </c>
      <c r="F11" s="15"/>
      <c r="G11" s="13"/>
      <c r="H11" s="10" t="str">
        <v/>
      </c>
      <c r="I11" s="10"/>
      <c r="J11" s="10"/>
      <c r="K11" s="10"/>
      <c r="L11" s="34" t="s">
        <v>62</v>
      </c>
      <c r="M11"/>
    </row>
    <row r="12" spans="1:13" ht="16.5" customHeight="1" x14ac:dyDescent="0.3">
      <c r="A12" s="10" t="str">
        <v/>
      </c>
      <c r="B12" s="10"/>
      <c r="C12" s="10"/>
      <c r="D12" s="45" t="str">
        <v/>
      </c>
      <c r="E12" s="35" t="str">
        <v/>
      </c>
      <c r="F12" s="12"/>
      <c r="G12" s="13"/>
      <c r="H12" s="19" t="str">
        <v/>
      </c>
      <c r="I12" s="19"/>
      <c r="J12" s="19"/>
      <c r="K12" s="19"/>
      <c r="L12" s="34" t="s">
        <v>62</v>
      </c>
      <c r="M12"/>
    </row>
    <row r="13" spans="1:13" ht="15" hidden="1" customHeight="1" x14ac:dyDescent="0.3">
      <c r="A13" s="19" t="str">
        <v/>
      </c>
      <c r="B13" s="19"/>
      <c r="C13" s="19"/>
      <c r="D13" s="19"/>
      <c r="E13" s="11" t="str">
        <v/>
      </c>
      <c r="F13" s="12"/>
      <c r="G13" s="13"/>
      <c r="H13" s="19" t="str">
        <v/>
      </c>
      <c r="I13" s="19"/>
      <c r="J13" s="19"/>
      <c r="K13" s="19"/>
      <c r="M13"/>
    </row>
    <row r="14" spans="1:13" ht="15.75" hidden="1" x14ac:dyDescent="0.3">
      <c r="A14" s="19" t="str">
        <v/>
      </c>
      <c r="B14" s="19"/>
      <c r="C14" s="19"/>
      <c r="D14" s="19"/>
      <c r="E14" s="11" t="str">
        <v/>
      </c>
      <c r="F14" s="12"/>
      <c r="G14" s="13"/>
      <c r="H14" s="19" t="str">
        <v/>
      </c>
      <c r="I14" s="19"/>
      <c r="J14" s="19"/>
      <c r="K14" s="19"/>
      <c r="M14"/>
    </row>
    <row r="15" spans="1:13" ht="15.75" hidden="1" x14ac:dyDescent="0.3">
      <c r="A15" s="19" t="str">
        <v/>
      </c>
      <c r="B15" s="19"/>
      <c r="C15" s="19"/>
      <c r="D15" s="19"/>
      <c r="E15" s="11" t="str">
        <v/>
      </c>
      <c r="F15" s="12"/>
      <c r="G15" s="13"/>
      <c r="H15" s="19" t="str">
        <v/>
      </c>
      <c r="I15" s="19"/>
      <c r="J15" s="19"/>
      <c r="K15" s="19"/>
      <c r="M15"/>
    </row>
    <row r="16" spans="1:13" ht="15.75" hidden="1" x14ac:dyDescent="0.3">
      <c r="A16" s="19" t="str">
        <v/>
      </c>
      <c r="B16" s="19"/>
      <c r="C16" s="19"/>
      <c r="D16" s="19"/>
      <c r="E16" s="11" t="str">
        <v/>
      </c>
      <c r="F16" s="12"/>
      <c r="G16" s="13"/>
      <c r="H16" s="19" t="str">
        <v/>
      </c>
      <c r="I16" s="19"/>
      <c r="J16" s="19"/>
      <c r="K16" s="19"/>
      <c r="M16"/>
    </row>
    <row r="17" spans="1:13" ht="15.75" hidden="1" x14ac:dyDescent="0.3">
      <c r="A17" s="19" t="str">
        <v/>
      </c>
      <c r="B17" s="19"/>
      <c r="C17" s="19"/>
      <c r="D17" s="19"/>
      <c r="E17" s="11" t="str">
        <v/>
      </c>
      <c r="F17" s="12"/>
      <c r="G17" s="13"/>
      <c r="H17" s="19" t="str">
        <v/>
      </c>
      <c r="I17" s="19"/>
      <c r="J17" s="19"/>
      <c r="K17" s="19"/>
      <c r="M17"/>
    </row>
    <row r="18" spans="1:13" ht="15.75" hidden="1" x14ac:dyDescent="0.3">
      <c r="A18" s="19" t="str">
        <v/>
      </c>
      <c r="B18" s="19"/>
      <c r="C18" s="19"/>
      <c r="D18" s="19"/>
      <c r="E18" s="11" t="str">
        <v/>
      </c>
      <c r="F18" s="12"/>
      <c r="G18" s="13"/>
      <c r="H18" s="19" t="str">
        <v/>
      </c>
      <c r="I18" s="19"/>
      <c r="J18" s="19"/>
      <c r="K18" s="19"/>
      <c r="M18"/>
    </row>
    <row r="19" spans="1:13" ht="16.5" x14ac:dyDescent="0.3">
      <c r="A19" s="13"/>
      <c r="B19" s="10"/>
      <c r="C19" s="10"/>
      <c r="D19" s="10"/>
      <c r="E19" s="11"/>
      <c r="F19" s="12"/>
      <c r="G19" s="12"/>
      <c r="H19" s="12"/>
      <c r="I19" s="12"/>
      <c r="J19" s="12"/>
      <c r="K19" s="12"/>
      <c r="L19" s="12"/>
      <c r="M19"/>
    </row>
    <row r="20" spans="1:13" ht="16.5" x14ac:dyDescent="0.3">
      <c r="A20" s="31" t="s">
        <v>38</v>
      </c>
      <c r="B20" s="17"/>
      <c r="C20" s="17"/>
      <c r="D20" s="17"/>
      <c r="E20" s="39"/>
      <c r="F20" s="40"/>
      <c r="G20" s="40"/>
      <c r="H20" s="40"/>
      <c r="I20" s="40"/>
      <c r="J20" s="40"/>
      <c r="K20" s="41"/>
      <c r="L20" s="12"/>
      <c r="M20"/>
    </row>
    <row r="21" spans="1:13" ht="16.5" x14ac:dyDescent="0.3">
      <c r="A21" s="17" t="str">
        <f t="array" ref="A21:A30">ThisWeekQuestions[Question]</f>
        <v/>
      </c>
      <c r="B21" s="17"/>
      <c r="C21" s="17"/>
      <c r="D21" s="17"/>
      <c r="E21" s="39"/>
      <c r="F21" s="42"/>
      <c r="G21" s="42"/>
      <c r="H21" s="42"/>
      <c r="I21" s="42"/>
      <c r="J21" s="42"/>
      <c r="K21" s="42"/>
      <c r="L21" s="14"/>
      <c r="M21"/>
    </row>
    <row r="22" spans="1:13" ht="16.5" x14ac:dyDescent="0.3">
      <c r="A22" s="32" t="str">
        <v/>
      </c>
      <c r="B22" s="10"/>
      <c r="C22" s="10"/>
      <c r="D22" s="10"/>
      <c r="E22" s="11"/>
      <c r="F22" s="20"/>
      <c r="G22" s="20"/>
      <c r="H22" s="20"/>
      <c r="I22" s="20"/>
      <c r="J22" s="20"/>
      <c r="K22" s="20"/>
      <c r="L22" s="14"/>
      <c r="M22"/>
    </row>
    <row r="23" spans="1:13" ht="16.5" x14ac:dyDescent="0.3">
      <c r="A23" s="10" t="str">
        <v/>
      </c>
      <c r="B23" s="10"/>
      <c r="C23" s="10"/>
      <c r="D23" s="10"/>
      <c r="E23" s="11"/>
      <c r="F23" s="20"/>
      <c r="G23" s="20"/>
      <c r="H23" s="20"/>
      <c r="I23" s="20"/>
      <c r="J23" s="20"/>
      <c r="K23" s="20"/>
      <c r="L23" s="14"/>
      <c r="M23"/>
    </row>
    <row r="24" spans="1:13" ht="16.5" x14ac:dyDescent="0.3">
      <c r="A24" s="10" t="str">
        <v/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14"/>
      <c r="M24"/>
    </row>
    <row r="25" spans="1:13" ht="16.5" x14ac:dyDescent="0.3">
      <c r="A25" s="10" t="str">
        <v/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14"/>
      <c r="M25"/>
    </row>
    <row r="26" spans="1:13" ht="16.5" x14ac:dyDescent="0.3">
      <c r="A26" s="10" t="str">
        <v/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14"/>
      <c r="M26"/>
    </row>
    <row r="27" spans="1:13" ht="16.5" x14ac:dyDescent="0.3">
      <c r="A27" s="19" t="str">
        <v/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14"/>
      <c r="M27"/>
    </row>
    <row r="28" spans="1:13" ht="16.5" x14ac:dyDescent="0.3">
      <c r="A28" s="19" t="str">
        <v/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14"/>
      <c r="M28"/>
    </row>
    <row r="29" spans="1:13" ht="16.5" x14ac:dyDescent="0.3">
      <c r="A29" s="19" t="str">
        <v/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14"/>
      <c r="M29"/>
    </row>
    <row r="30" spans="1:13" ht="16.5" x14ac:dyDescent="0.3">
      <c r="A30" s="19" t="str">
        <v/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14"/>
      <c r="M30"/>
    </row>
    <row r="31" spans="1:13" ht="15.75" x14ac:dyDescent="0.3">
      <c r="A31" s="19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/>
      <c r="M31"/>
    </row>
    <row r="32" spans="1:13" ht="15.75" x14ac:dyDescent="0.3">
      <c r="A32" s="19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 ht="15.75" x14ac:dyDescent="0.3">
      <c r="A33" s="19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ht="15.75" x14ac:dyDescent="0.3">
      <c r="A34" s="19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ht="15.75" x14ac:dyDescent="0.3">
      <c r="A35" s="19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</sheetData>
  <mergeCells count="1">
    <mergeCell ref="J1:K1"/>
  </mergeCells>
  <conditionalFormatting sqref="A4:E18">
    <cfRule type="expression" dxfId="14" priority="13">
      <formula>INDIRECT("A"&amp;ROW()) &lt;&gt; ""</formula>
    </cfRule>
    <cfRule type="expression" dxfId="13" priority="14">
      <formula>MOD(ROW(),2)=1</formula>
    </cfRule>
    <cfRule type="expression" dxfId="12" priority="15">
      <formula>INDIRECT("A"&amp;ROW())&lt;&gt;""</formula>
    </cfRule>
  </conditionalFormatting>
  <conditionalFormatting sqref="H4:K18">
    <cfRule type="expression" dxfId="11" priority="10">
      <formula>INDIRECT("H"&amp;ROW()) &lt;&gt; ""</formula>
    </cfRule>
    <cfRule type="expression" dxfId="10" priority="11">
      <formula>MOD(ROW(),2)=1</formula>
    </cfRule>
    <cfRule type="expression" dxfId="9" priority="12">
      <formula>INDIRECT("H"&amp;ROW())&lt;&gt;""</formula>
    </cfRule>
  </conditionalFormatting>
  <conditionalFormatting sqref="A21:K30">
    <cfRule type="expression" dxfId="8" priority="7">
      <formula>INDIRECT("A"&amp;ROW()) &lt;&gt; ""</formula>
    </cfRule>
    <cfRule type="expression" dxfId="7" priority="8">
      <formula>MOD(ROW(),2)=1</formula>
    </cfRule>
    <cfRule type="expression" dxfId="6" priority="9">
      <formula>INDIRECT("A"&amp;ROW())&lt;&gt;""</formula>
    </cfRule>
  </conditionalFormatting>
  <conditionalFormatting sqref="H4:H12">
    <cfRule type="expression" dxfId="5" priority="6">
      <formula>INDIRECT("H"&amp;ROW())&lt;&gt;""</formula>
    </cfRule>
  </conditionalFormatting>
  <conditionalFormatting sqref="K4:K12">
    <cfRule type="expression" dxfId="4" priority="5">
      <formula>INDIRECT("H"&amp;ROW()) &lt;&gt; ""</formula>
    </cfRule>
  </conditionalFormatting>
  <conditionalFormatting sqref="A4:A12">
    <cfRule type="expression" dxfId="3" priority="4">
      <formula>INDIRECT("A"&amp;ROW())&lt;&gt;""</formula>
    </cfRule>
  </conditionalFormatting>
  <conditionalFormatting sqref="E4:E12">
    <cfRule type="expression" dxfId="2" priority="3">
      <formula>INDIRECT("A"&amp;ROW())&lt;&gt;""</formula>
    </cfRule>
  </conditionalFormatting>
  <conditionalFormatting sqref="A21:A30">
    <cfRule type="expression" dxfId="1" priority="2">
      <formula>INDIRECT("A"&amp;ROW())&lt;&gt;""</formula>
    </cfRule>
  </conditionalFormatting>
  <conditionalFormatting sqref="K21:K30">
    <cfRule type="expression" dxfId="0" priority="1">
      <formula>INDIRECT("A"&amp;ROW()) &lt;&gt; ""</formula>
    </cfRule>
  </conditionalFormatting>
  <pageMargins left="0.7" right="0.7" top="0.75" bottom="0.75" header="0.3" footer="0.3"/>
  <pageSetup orientation="landscape" r:id="rId1"/>
  <headerFooter>
    <oddHeader xml:space="preserve">&amp;C&amp;K03-015
&amp;K01+000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Goals</vt:lpstr>
      <vt:lpstr>Times</vt:lpstr>
      <vt:lpstr>Questions</vt:lpstr>
      <vt:lpstr>Periods</vt:lpstr>
      <vt:lpstr>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2016-06-05T21:07:44Z</dcterms:modified>
</cp:coreProperties>
</file>