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ourses" sheetId="1" r:id="rId1"/>
    <sheet name="Course List" sheetId="5" r:id="rId2"/>
    <sheet name="Alternative Courses" sheetId="6" r:id="rId3"/>
    <sheet name="Thesis" sheetId="4" r:id="rId4"/>
    <sheet name="Publications" sheetId="3" r:id="rId5"/>
  </sheets>
  <calcPr calcId="152511"/>
</workbook>
</file>

<file path=xl/calcChain.xml><?xml version="1.0" encoding="utf-8"?>
<calcChain xmlns="http://schemas.openxmlformats.org/spreadsheetml/2006/main">
  <c r="G39" i="5" l="1"/>
  <c r="A39" i="5"/>
  <c r="G38" i="5"/>
  <c r="A38" i="5"/>
  <c r="A15" i="5" l="1"/>
  <c r="D36" i="1"/>
  <c r="A18" i="5"/>
  <c r="A3" i="5"/>
  <c r="A19" i="5"/>
  <c r="A20" i="5"/>
  <c r="A6" i="5"/>
  <c r="A5" i="5"/>
  <c r="A21" i="5"/>
  <c r="A22" i="5"/>
  <c r="A2" i="5"/>
  <c r="D35" i="1" s="1"/>
  <c r="A4" i="5"/>
  <c r="A12" i="5"/>
  <c r="A7" i="5"/>
  <c r="A23" i="5"/>
  <c r="A8" i="5"/>
  <c r="A9" i="5"/>
  <c r="A24" i="5"/>
  <c r="A25" i="5"/>
  <c r="A10" i="5"/>
  <c r="A29" i="5"/>
  <c r="A32" i="5"/>
  <c r="A34" i="5"/>
  <c r="A35" i="5"/>
  <c r="A36" i="5"/>
  <c r="A37" i="5"/>
  <c r="A26" i="5"/>
  <c r="A27" i="5"/>
  <c r="A28" i="5"/>
  <c r="A11" i="5"/>
  <c r="A30" i="5"/>
  <c r="A31" i="5"/>
  <c r="A41" i="5"/>
  <c r="A33" i="5"/>
  <c r="A42" i="5"/>
  <c r="A44" i="5"/>
  <c r="A45" i="5"/>
  <c r="A46" i="5"/>
  <c r="A40" i="5"/>
  <c r="A51" i="5"/>
  <c r="A52" i="5"/>
  <c r="A43" i="5"/>
  <c r="A53" i="5"/>
  <c r="A54" i="5"/>
  <c r="A55" i="5"/>
  <c r="A47" i="5"/>
  <c r="A48" i="5"/>
  <c r="A49" i="5"/>
  <c r="A50" i="5"/>
  <c r="A56" i="5"/>
  <c r="A57" i="5"/>
  <c r="A58" i="5"/>
  <c r="A13" i="5"/>
  <c r="A14" i="5"/>
  <c r="A59" i="5"/>
  <c r="A16" i="5"/>
  <c r="A17" i="5"/>
  <c r="A60" i="5"/>
  <c r="C35" i="1"/>
  <c r="C36" i="1"/>
  <c r="C37" i="1"/>
  <c r="L38" i="5" s="1" a="1"/>
  <c r="L38" i="5" s="1"/>
  <c r="C38" i="1"/>
  <c r="C27" i="1"/>
  <c r="C28" i="1"/>
  <c r="C29" i="1"/>
  <c r="K39" i="5" s="1" a="1"/>
  <c r="K39" i="5" s="1"/>
  <c r="C30" i="1"/>
  <c r="C21" i="1"/>
  <c r="C22" i="1"/>
  <c r="C12" i="1"/>
  <c r="C13" i="1"/>
  <c r="C14" i="1"/>
  <c r="C15" i="1"/>
  <c r="J39" i="5" s="1" a="1"/>
  <c r="J39" i="5" s="1"/>
  <c r="C16" i="1"/>
  <c r="C3" i="1"/>
  <c r="C4" i="1"/>
  <c r="C5" i="1"/>
  <c r="C6" i="1"/>
  <c r="C7" i="1"/>
  <c r="I39" i="5" l="1" a="1"/>
  <c r="I39" i="5" s="1"/>
  <c r="I38" i="5" a="1"/>
  <c r="I38" i="5" s="1"/>
  <c r="L39" i="5" a="1"/>
  <c r="L39" i="5" s="1"/>
  <c r="K38" i="5" a="1"/>
  <c r="K38" i="5" s="1"/>
  <c r="J38" i="5" a="1"/>
  <c r="J38" i="5" s="1"/>
  <c r="D28" i="1"/>
  <c r="D3" i="1"/>
  <c r="D27" i="1"/>
  <c r="L41" i="5" a="1"/>
  <c r="L41" i="5" s="1"/>
  <c r="L28" i="5" a="1"/>
  <c r="L28" i="5" s="1"/>
  <c r="L9" i="5" a="1"/>
  <c r="L9" i="5" s="1"/>
  <c r="L12" i="5" a="1"/>
  <c r="L12" i="5" s="1"/>
  <c r="J15" i="5" a="1"/>
  <c r="J15" i="5" s="1"/>
  <c r="K15" i="5" a="1"/>
  <c r="K15" i="5" s="1"/>
  <c r="I15" i="5" a="1"/>
  <c r="I15" i="5" s="1"/>
  <c r="L15" i="5" a="1"/>
  <c r="L15" i="5" s="1"/>
  <c r="D38" i="1"/>
  <c r="D7" i="1"/>
  <c r="D13" i="1"/>
  <c r="D30" i="1"/>
  <c r="D6" i="1"/>
  <c r="D16" i="1"/>
  <c r="D12" i="1"/>
  <c r="D29" i="1"/>
  <c r="D37" i="1"/>
  <c r="D5" i="1"/>
  <c r="D15" i="1"/>
  <c r="D21" i="1"/>
  <c r="D4" i="1"/>
  <c r="D14" i="1"/>
  <c r="D22" i="1"/>
  <c r="K18" i="5" a="1"/>
  <c r="K18" i="5" s="1"/>
  <c r="L5" i="5" a="1"/>
  <c r="L5" i="5" s="1"/>
  <c r="L30" i="5" a="1"/>
  <c r="L30" i="5" s="1"/>
  <c r="L26" i="5" a="1"/>
  <c r="L26" i="5" s="1"/>
  <c r="L34" i="5" a="1"/>
  <c r="L34" i="5" s="1"/>
  <c r="L25" i="5" a="1"/>
  <c r="L25" i="5" s="1"/>
  <c r="L23" i="5" a="1"/>
  <c r="L23" i="5" s="1"/>
  <c r="L2" i="5" a="1"/>
  <c r="L2" i="5" s="1"/>
  <c r="L6" i="5" a="1"/>
  <c r="L6" i="5" s="1"/>
  <c r="I60" i="5" a="1"/>
  <c r="I60" i="5" s="1"/>
  <c r="L11" i="5" a="1"/>
  <c r="L11" i="5" s="1"/>
  <c r="L37" i="5" a="1"/>
  <c r="L37" i="5" s="1"/>
  <c r="L32" i="5" a="1"/>
  <c r="L32" i="5" s="1"/>
  <c r="L24" i="5" a="1"/>
  <c r="L24" i="5" s="1"/>
  <c r="L7" i="5" a="1"/>
  <c r="L7" i="5" s="1"/>
  <c r="L22" i="5" a="1"/>
  <c r="L22" i="5" s="1"/>
  <c r="I13" i="5" a="1"/>
  <c r="I13" i="5" s="1"/>
  <c r="I52" i="5" a="1"/>
  <c r="I52" i="5" s="1"/>
  <c r="I45" i="5" a="1"/>
  <c r="I45" i="5" s="1"/>
  <c r="I36" i="5" a="1"/>
  <c r="I36" i="5" s="1"/>
  <c r="I29" i="5" a="1"/>
  <c r="I29" i="5" s="1"/>
  <c r="I21" i="5" a="1"/>
  <c r="I21" i="5" s="1"/>
  <c r="I19" i="5" a="1"/>
  <c r="I19" i="5" s="1"/>
  <c r="L31" i="5" a="1"/>
  <c r="L31" i="5" s="1"/>
  <c r="L27" i="5" a="1"/>
  <c r="L27" i="5" s="1"/>
  <c r="L35" i="5" a="1"/>
  <c r="L35" i="5" s="1"/>
  <c r="L10" i="5" a="1"/>
  <c r="L10" i="5" s="1"/>
  <c r="L8" i="5" a="1"/>
  <c r="L8" i="5" s="1"/>
  <c r="L4" i="5" a="1"/>
  <c r="L4" i="5" s="1"/>
  <c r="K3" i="5" a="1"/>
  <c r="K3" i="5" s="1"/>
  <c r="K16" i="5" a="1"/>
  <c r="K16" i="5" s="1"/>
  <c r="J58" i="5" a="1"/>
  <c r="J58" i="5" s="1"/>
  <c r="K49" i="5" a="1"/>
  <c r="K49" i="5" s="1"/>
  <c r="J54" i="5" a="1"/>
  <c r="J54" i="5" s="1"/>
  <c r="K51" i="5" a="1"/>
  <c r="K51" i="5" s="1"/>
  <c r="J44" i="5" a="1"/>
  <c r="J44" i="5" s="1"/>
  <c r="K31" i="5" a="1"/>
  <c r="K31" i="5" s="1"/>
  <c r="J27" i="5" a="1"/>
  <c r="J27" i="5" s="1"/>
  <c r="K35" i="5" a="1"/>
  <c r="K35" i="5" s="1"/>
  <c r="J10" i="5" a="1"/>
  <c r="J10" i="5" s="1"/>
  <c r="K8" i="5" a="1"/>
  <c r="K8" i="5" s="1"/>
  <c r="J4" i="5" a="1"/>
  <c r="J4" i="5" s="1"/>
  <c r="K5" i="5" a="1"/>
  <c r="K5" i="5" s="1"/>
  <c r="J3" i="5" a="1"/>
  <c r="J3" i="5" s="1"/>
  <c r="L59" i="5" a="1"/>
  <c r="L59" i="5" s="1"/>
  <c r="L57" i="5" a="1"/>
  <c r="L57" i="5" s="1"/>
  <c r="L48" i="5" a="1"/>
  <c r="L48" i="5" s="1"/>
  <c r="L53" i="5" a="1"/>
  <c r="L53" i="5" s="1"/>
  <c r="L40" i="5" a="1"/>
  <c r="L40" i="5" s="1"/>
  <c r="L42" i="5" a="1"/>
  <c r="L42" i="5" s="1"/>
  <c r="L18" i="5" a="1"/>
  <c r="L18" i="5" s="1"/>
  <c r="L36" i="5" a="1"/>
  <c r="L36" i="5" s="1"/>
  <c r="L29" i="5" a="1"/>
  <c r="L29" i="5" s="1"/>
  <c r="L21" i="5" a="1"/>
  <c r="L21" i="5" s="1"/>
  <c r="K42" i="5" a="1"/>
  <c r="K42" i="5" s="1"/>
  <c r="J23" i="5" a="1"/>
  <c r="J23" i="5" s="1"/>
  <c r="I51" i="5" a="1"/>
  <c r="I51" i="5" s="1"/>
  <c r="I40" i="5" a="1"/>
  <c r="I40" i="5" s="1"/>
  <c r="J16" i="5" a="1"/>
  <c r="J16" i="5" s="1"/>
  <c r="J48" i="5" a="1"/>
  <c r="J48" i="5" s="1"/>
  <c r="K58" i="5" a="1"/>
  <c r="K58" i="5" s="1"/>
  <c r="I8" i="5" a="1"/>
  <c r="I8" i="5" s="1"/>
  <c r="J5" i="5" a="1"/>
  <c r="J5" i="5" s="1"/>
  <c r="I5" i="5" a="1"/>
  <c r="I5" i="5" s="1"/>
  <c r="J42" i="5" a="1"/>
  <c r="J42" i="5" s="1"/>
  <c r="J18" i="5" a="1"/>
  <c r="J18" i="5" s="1"/>
  <c r="I31" i="5" a="1"/>
  <c r="I31" i="5" s="1"/>
  <c r="I6" i="5" a="1"/>
  <c r="I6" i="5" s="1"/>
  <c r="K34" i="5" a="1"/>
  <c r="K34" i="5" s="1"/>
  <c r="L16" i="5" a="1"/>
  <c r="L16" i="5" s="1"/>
  <c r="J31" i="5" a="1"/>
  <c r="J31" i="5" s="1"/>
  <c r="I58" i="5" a="1"/>
  <c r="I58" i="5" s="1"/>
  <c r="I10" i="5" a="1"/>
  <c r="I10" i="5" s="1"/>
  <c r="K59" i="5" a="1"/>
  <c r="K59" i="5" s="1"/>
  <c r="K4" i="5" a="1"/>
  <c r="K4" i="5" s="1"/>
  <c r="L54" i="5" a="1"/>
  <c r="L54" i="5" s="1"/>
  <c r="J49" i="5" a="1"/>
  <c r="J49" i="5" s="1"/>
  <c r="I49" i="5" a="1"/>
  <c r="I49" i="5" s="1"/>
  <c r="I27" i="5" a="1"/>
  <c r="I27" i="5" s="1"/>
  <c r="K27" i="5" a="1"/>
  <c r="K27" i="5" s="1"/>
  <c r="L58" i="5" a="1"/>
  <c r="L58" i="5" s="1"/>
  <c r="J35" i="5" a="1"/>
  <c r="J35" i="5" s="1"/>
  <c r="I54" i="5" a="1"/>
  <c r="I54" i="5" s="1"/>
  <c r="I4" i="5" a="1"/>
  <c r="I4" i="5" s="1"/>
  <c r="K54" i="5" a="1"/>
  <c r="K54" i="5" s="1"/>
  <c r="L51" i="5" a="1"/>
  <c r="L51" i="5" s="1"/>
  <c r="J51" i="5" a="1"/>
  <c r="J51" i="5" s="1"/>
  <c r="J8" i="5" a="1"/>
  <c r="J8" i="5" s="1"/>
  <c r="I16" i="5" a="1"/>
  <c r="I16" i="5" s="1"/>
  <c r="I44" i="5" a="1"/>
  <c r="I44" i="5" s="1"/>
  <c r="I35" i="5" a="1"/>
  <c r="I35" i="5" s="1"/>
  <c r="I3" i="5" a="1"/>
  <c r="I3" i="5" s="1"/>
  <c r="K44" i="5" a="1"/>
  <c r="K44" i="5" s="1"/>
  <c r="K10" i="5" a="1"/>
  <c r="K10" i="5" s="1"/>
  <c r="L49" i="5" a="1"/>
  <c r="L49" i="5" s="1"/>
  <c r="L44" i="5" a="1"/>
  <c r="L44" i="5" s="1"/>
  <c r="L3" i="5" a="1"/>
  <c r="L3" i="5" s="1"/>
  <c r="J59" i="5" a="1"/>
  <c r="J59" i="5" s="1"/>
  <c r="J53" i="5" a="1"/>
  <c r="J53" i="5" s="1"/>
  <c r="J34" i="5" a="1"/>
  <c r="J34" i="5" s="1"/>
  <c r="J2" i="5" a="1"/>
  <c r="J2" i="5" s="1"/>
  <c r="I57" i="5" a="1"/>
  <c r="I57" i="5" s="1"/>
  <c r="I53" i="5" a="1"/>
  <c r="I53" i="5" s="1"/>
  <c r="I30" i="5" a="1"/>
  <c r="I30" i="5" s="1"/>
  <c r="I25" i="5" a="1"/>
  <c r="I25" i="5" s="1"/>
  <c r="I2" i="5" a="1"/>
  <c r="I2" i="5" s="1"/>
  <c r="K53" i="5" a="1"/>
  <c r="K53" i="5" s="1"/>
  <c r="K30" i="5" a="1"/>
  <c r="K30" i="5" s="1"/>
  <c r="K2" i="5" a="1"/>
  <c r="K2" i="5" s="1"/>
  <c r="J57" i="5" a="1"/>
  <c r="J57" i="5" s="1"/>
  <c r="J30" i="5" a="1"/>
  <c r="J30" i="5" s="1"/>
  <c r="J25" i="5" a="1"/>
  <c r="J25" i="5" s="1"/>
  <c r="I59" i="5" a="1"/>
  <c r="I59" i="5" s="1"/>
  <c r="I34" i="5" a="1"/>
  <c r="I34" i="5" s="1"/>
  <c r="K57" i="5" a="1"/>
  <c r="K57" i="5" s="1"/>
  <c r="K40" i="5" a="1"/>
  <c r="K40" i="5" s="1"/>
  <c r="K25" i="5" a="1"/>
  <c r="K25" i="5" s="1"/>
  <c r="K6" i="5" a="1"/>
  <c r="K6" i="5" s="1"/>
  <c r="J40" i="5" a="1"/>
  <c r="J40" i="5" s="1"/>
  <c r="J26" i="5" a="1"/>
  <c r="J26" i="5" s="1"/>
  <c r="J6" i="5" a="1"/>
  <c r="J6" i="5" s="1"/>
  <c r="I48" i="5" a="1"/>
  <c r="I48" i="5" s="1"/>
  <c r="I42" i="5" a="1"/>
  <c r="I42" i="5" s="1"/>
  <c r="I26" i="5" a="1"/>
  <c r="I26" i="5" s="1"/>
  <c r="I23" i="5" a="1"/>
  <c r="I23" i="5" s="1"/>
  <c r="I18" i="5" a="1"/>
  <c r="I18" i="5" s="1"/>
  <c r="K48" i="5" a="1"/>
  <c r="K48" i="5" s="1"/>
  <c r="K26" i="5" a="1"/>
  <c r="K26" i="5" s="1"/>
  <c r="K23" i="5" a="1"/>
  <c r="K23" i="5" s="1"/>
  <c r="K14" i="5" a="1"/>
  <c r="K14" i="5" s="1"/>
  <c r="I14" i="5" a="1"/>
  <c r="I14" i="5" s="1"/>
  <c r="K56" i="5" a="1"/>
  <c r="K56" i="5" s="1"/>
  <c r="I56" i="5" a="1"/>
  <c r="I56" i="5" s="1"/>
  <c r="K47" i="5" a="1"/>
  <c r="K47" i="5" s="1"/>
  <c r="I47" i="5" a="1"/>
  <c r="I47" i="5" s="1"/>
  <c r="K43" i="5" a="1"/>
  <c r="K43" i="5" s="1"/>
  <c r="I43" i="5" a="1"/>
  <c r="I43" i="5" s="1"/>
  <c r="K46" i="5" a="1"/>
  <c r="K46" i="5" s="1"/>
  <c r="I46" i="5" a="1"/>
  <c r="I46" i="5" s="1"/>
  <c r="K33" i="5" a="1"/>
  <c r="K33" i="5" s="1"/>
  <c r="I33" i="5" a="1"/>
  <c r="I33" i="5" s="1"/>
  <c r="K11" i="5" a="1"/>
  <c r="K11" i="5" s="1"/>
  <c r="I11" i="5" a="1"/>
  <c r="I11" i="5" s="1"/>
  <c r="K37" i="5" a="1"/>
  <c r="K37" i="5" s="1"/>
  <c r="I37" i="5" a="1"/>
  <c r="I37" i="5" s="1"/>
  <c r="K32" i="5" a="1"/>
  <c r="K32" i="5" s="1"/>
  <c r="I32" i="5" a="1"/>
  <c r="I32" i="5" s="1"/>
  <c r="K24" i="5" a="1"/>
  <c r="K24" i="5" s="1"/>
  <c r="I24" i="5" a="1"/>
  <c r="I24" i="5" s="1"/>
  <c r="K7" i="5" a="1"/>
  <c r="K7" i="5" s="1"/>
  <c r="I7" i="5" a="1"/>
  <c r="I7" i="5" s="1"/>
  <c r="K22" i="5" a="1"/>
  <c r="K22" i="5" s="1"/>
  <c r="I22" i="5" a="1"/>
  <c r="I22" i="5" s="1"/>
  <c r="K20" i="5" a="1"/>
  <c r="K20" i="5" s="1"/>
  <c r="I20" i="5" a="1"/>
  <c r="I20" i="5" s="1"/>
  <c r="L20" i="5" a="1"/>
  <c r="L20" i="5" s="1"/>
  <c r="J17" i="5" a="1"/>
  <c r="J17" i="5" s="1"/>
  <c r="L17" i="5" a="1"/>
  <c r="L17" i="5" s="1"/>
  <c r="I17" i="5" a="1"/>
  <c r="I17" i="5" s="1"/>
  <c r="K13" i="5" a="1"/>
  <c r="K13" i="5" s="1"/>
  <c r="L13" i="5" a="1"/>
  <c r="L13" i="5" s="1"/>
  <c r="K50" i="5" a="1"/>
  <c r="K50" i="5" s="1"/>
  <c r="L50" i="5" a="1"/>
  <c r="L50" i="5" s="1"/>
  <c r="K55" i="5" a="1"/>
  <c r="K55" i="5" s="1"/>
  <c r="L55" i="5" a="1"/>
  <c r="L55" i="5" s="1"/>
  <c r="K52" i="5" a="1"/>
  <c r="K52" i="5" s="1"/>
  <c r="L52" i="5" a="1"/>
  <c r="L52" i="5" s="1"/>
  <c r="K45" i="5" a="1"/>
  <c r="K45" i="5" s="1"/>
  <c r="L45" i="5" a="1"/>
  <c r="L45" i="5" s="1"/>
  <c r="K41" i="5" a="1"/>
  <c r="K41" i="5" s="1"/>
  <c r="K28" i="5" a="1"/>
  <c r="K28" i="5" s="1"/>
  <c r="K36" i="5" a="1"/>
  <c r="K36" i="5" s="1"/>
  <c r="K29" i="5" a="1"/>
  <c r="K29" i="5" s="1"/>
  <c r="K9" i="5" a="1"/>
  <c r="K9" i="5" s="1"/>
  <c r="K12" i="5" a="1"/>
  <c r="K12" i="5" s="1"/>
  <c r="K21" i="5" a="1"/>
  <c r="K21" i="5" s="1"/>
  <c r="K19" i="5" a="1"/>
  <c r="K19" i="5" s="1"/>
  <c r="L19" i="5" a="1"/>
  <c r="L19" i="5" s="1"/>
  <c r="L60" i="5" a="1"/>
  <c r="L60" i="5" s="1"/>
  <c r="L14" i="5" a="1"/>
  <c r="L14" i="5" s="1"/>
  <c r="L56" i="5" a="1"/>
  <c r="L56" i="5" s="1"/>
  <c r="L47" i="5" a="1"/>
  <c r="L47" i="5" s="1"/>
  <c r="L43" i="5" a="1"/>
  <c r="L43" i="5" s="1"/>
  <c r="L46" i="5" a="1"/>
  <c r="L46" i="5" s="1"/>
  <c r="L33" i="5" a="1"/>
  <c r="L33" i="5" s="1"/>
  <c r="I55" i="5" a="1"/>
  <c r="I55" i="5" s="1"/>
  <c r="I28" i="5" a="1"/>
  <c r="I28" i="5" s="1"/>
  <c r="I12" i="5" a="1"/>
  <c r="I12" i="5" s="1"/>
  <c r="I50" i="5" a="1"/>
  <c r="I50" i="5" s="1"/>
  <c r="I41" i="5" a="1"/>
  <c r="I41" i="5" s="1"/>
  <c r="I9" i="5" a="1"/>
  <c r="I9" i="5" s="1"/>
  <c r="K60" i="5" a="1"/>
  <c r="K60" i="5" s="1"/>
  <c r="J14" i="5" a="1"/>
  <c r="J14" i="5" s="1"/>
  <c r="J56" i="5" a="1"/>
  <c r="J56" i="5" s="1"/>
  <c r="J47" i="5" a="1"/>
  <c r="J47" i="5" s="1"/>
  <c r="J43" i="5" a="1"/>
  <c r="J43" i="5" s="1"/>
  <c r="J46" i="5" a="1"/>
  <c r="J46" i="5" s="1"/>
  <c r="J33" i="5" a="1"/>
  <c r="J33" i="5" s="1"/>
  <c r="J11" i="5" a="1"/>
  <c r="J11" i="5" s="1"/>
  <c r="J37" i="5" a="1"/>
  <c r="J37" i="5" s="1"/>
  <c r="J32" i="5" a="1"/>
  <c r="J32" i="5" s="1"/>
  <c r="J24" i="5" a="1"/>
  <c r="J24" i="5" s="1"/>
  <c r="J7" i="5" a="1"/>
  <c r="J7" i="5" s="1"/>
  <c r="J22" i="5" a="1"/>
  <c r="J22" i="5" s="1"/>
  <c r="J20" i="5" a="1"/>
  <c r="J20" i="5" s="1"/>
  <c r="K17" i="5" a="1"/>
  <c r="K17" i="5" s="1"/>
  <c r="J60" i="5" a="1"/>
  <c r="J60" i="5" s="1"/>
  <c r="J13" i="5" a="1"/>
  <c r="J13" i="5" s="1"/>
  <c r="J50" i="5" a="1"/>
  <c r="J50" i="5" s="1"/>
  <c r="J55" i="5" a="1"/>
  <c r="J55" i="5" s="1"/>
  <c r="J52" i="5" a="1"/>
  <c r="J52" i="5" s="1"/>
  <c r="J45" i="5" a="1"/>
  <c r="J45" i="5" s="1"/>
  <c r="J41" i="5" a="1"/>
  <c r="J41" i="5" s="1"/>
  <c r="J28" i="5" a="1"/>
  <c r="J28" i="5" s="1"/>
  <c r="J36" i="5" a="1"/>
  <c r="J36" i="5" s="1"/>
  <c r="J29" i="5" a="1"/>
  <c r="J29" i="5" s="1"/>
  <c r="J9" i="5" a="1"/>
  <c r="J9" i="5" s="1"/>
  <c r="J12" i="5" a="1"/>
  <c r="J12" i="5" s="1"/>
  <c r="J21" i="5" a="1"/>
  <c r="J21" i="5" s="1"/>
  <c r="J19" i="5" a="1"/>
  <c r="J19" i="5" s="1"/>
  <c r="G55" i="5"/>
  <c r="G56" i="5"/>
  <c r="G57" i="5"/>
  <c r="G58" i="5"/>
  <c r="G18" i="5"/>
  <c r="G20" i="5"/>
  <c r="G19" i="5"/>
  <c r="I11" i="1"/>
  <c r="F39" i="1"/>
  <c r="E39" i="1"/>
  <c r="E31" i="1" l="1"/>
  <c r="F31" i="1"/>
  <c r="E17" i="1"/>
  <c r="E23" i="1"/>
  <c r="F23" i="1"/>
  <c r="F17" i="1"/>
  <c r="E8" i="1"/>
  <c r="F8" i="1"/>
</calcChain>
</file>

<file path=xl/sharedStrings.xml><?xml version="1.0" encoding="utf-8"?>
<sst xmlns="http://schemas.openxmlformats.org/spreadsheetml/2006/main" count="401" uniqueCount="177">
  <si>
    <t>Fall 2016</t>
  </si>
  <si>
    <t>Department</t>
  </si>
  <si>
    <t>Number</t>
  </si>
  <si>
    <t>Reg Crd</t>
  </si>
  <si>
    <t>Deg Crd</t>
  </si>
  <si>
    <t>SYS</t>
  </si>
  <si>
    <t>Description</t>
  </si>
  <si>
    <t>Introduction to Systems Engineering</t>
  </si>
  <si>
    <t>Systems Engineering Colloquium</t>
  </si>
  <si>
    <t>Spring 2017</t>
  </si>
  <si>
    <t>Fall 2017</t>
  </si>
  <si>
    <t>Thesis</t>
  </si>
  <si>
    <t>Summer 2017</t>
  </si>
  <si>
    <t>Total</t>
  </si>
  <si>
    <t>&gt;=2</t>
  </si>
  <si>
    <t>SYS 7096</t>
  </si>
  <si>
    <t>&gt;=6</t>
  </si>
  <si>
    <t>SYS 8999</t>
  </si>
  <si>
    <t>&gt;= 32</t>
  </si>
  <si>
    <t>&gt;=3</t>
  </si>
  <si>
    <r>
      <t>{</t>
    </r>
    <r>
      <rPr>
        <b/>
        <sz val="11"/>
        <color theme="1"/>
        <rFont val="Calibri"/>
        <family val="2"/>
        <scheme val="minor"/>
      </rPr>
      <t>SYS 6001</t>
    </r>
    <r>
      <rPr>
        <sz val="11"/>
        <color theme="1"/>
        <rFont val="Calibri"/>
        <family val="2"/>
        <scheme val="minor"/>
      </rPr>
      <t>, SYS 6021, SYS 6023, SYS 6050, SYS 7001}</t>
    </r>
  </si>
  <si>
    <r>
      <t>{</t>
    </r>
    <r>
      <rPr>
        <b/>
        <sz val="11"/>
        <color theme="1"/>
        <rFont val="Calibri"/>
        <family val="2"/>
        <scheme val="minor"/>
      </rPr>
      <t>SYS 6003</t>
    </r>
    <r>
      <rPr>
        <sz val="11"/>
        <color theme="1"/>
        <rFont val="Calibri"/>
        <family val="2"/>
        <scheme val="minor"/>
      </rPr>
      <t>, SYS 7042}</t>
    </r>
  </si>
  <si>
    <r>
      <t>{</t>
    </r>
    <r>
      <rPr>
        <b/>
        <sz val="11"/>
        <color theme="1"/>
        <rFont val="Calibri"/>
        <family val="2"/>
        <scheme val="minor"/>
      </rPr>
      <t>SYS 6005</t>
    </r>
    <r>
      <rPr>
        <sz val="11"/>
        <color theme="1"/>
        <rFont val="Calibri"/>
        <family val="2"/>
        <scheme val="minor"/>
      </rPr>
      <t>, SYS 6018, SYS 6034}</t>
    </r>
  </si>
  <si>
    <t>&gt;= 6</t>
  </si>
  <si>
    <t>&lt;=3</t>
  </si>
  <si>
    <t>{SYS 6993, SYS 7993}</t>
  </si>
  <si>
    <t>Independent Study</t>
  </si>
  <si>
    <t>Colloquium</t>
  </si>
  <si>
    <t>Required</t>
  </si>
  <si>
    <t>Allowed Courses</t>
  </si>
  <si>
    <t>Current</t>
  </si>
  <si>
    <t>{SYS 6---, SYS 7---}</t>
  </si>
  <si>
    <t>SEAS 5---</t>
  </si>
  <si>
    <t>School of Engineering &amp; Applied Sciences</t>
  </si>
  <si>
    <t>Allowed Description</t>
  </si>
  <si>
    <t>Systems Methodology</t>
  </si>
  <si>
    <t>System Optimization</t>
  </si>
  <si>
    <t>System Stochasticism</t>
  </si>
  <si>
    <t>System Electives</t>
  </si>
  <si>
    <t>For More Information</t>
  </si>
  <si>
    <t>Determine Research Topic</t>
  </si>
  <si>
    <t>Conduct Preliminary Experiments</t>
  </si>
  <si>
    <t>Choose paper 1 topic</t>
  </si>
  <si>
    <t>Submit paper 1</t>
  </si>
  <si>
    <t>Draft paper 1</t>
  </si>
  <si>
    <t>Finish paper 1</t>
  </si>
  <si>
    <t>Choose paper 2 topic</t>
  </si>
  <si>
    <t>Choose paper 2 journal</t>
  </si>
  <si>
    <t>Draft paper 2</t>
  </si>
  <si>
    <t>Spring 2018</t>
  </si>
  <si>
    <t>Finish paper 2</t>
  </si>
  <si>
    <t>Submit paper 2</t>
  </si>
  <si>
    <t>Conduct Deeper Experiments</t>
  </si>
  <si>
    <t>Strengthen Thesis Proposal Argument</t>
  </si>
  <si>
    <t>Defend Thesis Proposal</t>
  </si>
  <si>
    <t>Form Thesis Committee</t>
  </si>
  <si>
    <t>Complete Thesis Defense</t>
  </si>
  <si>
    <t>More Information</t>
  </si>
  <si>
    <t>Systems Integration</t>
  </si>
  <si>
    <t>Stochastic Systems I</t>
  </si>
  <si>
    <t>Optimization I</t>
  </si>
  <si>
    <t>The Art and Science of Systems Modeling</t>
  </si>
  <si>
    <t>Dynamic Systems</t>
  </si>
  <si>
    <t>Applied Multivariate Statistics</t>
  </si>
  <si>
    <t>Decision Analysis</t>
  </si>
  <si>
    <t>Machine Learning</t>
  </si>
  <si>
    <t>Data Mining</t>
  </si>
  <si>
    <t>Linear Statistical Models</t>
  </si>
  <si>
    <t>Cognitive Systems Engineering</t>
  </si>
  <si>
    <t>Quantitative Models of Human Perceptual Information Processing</t>
  </si>
  <si>
    <t>Discrete-Event Stochastic Simulation</t>
  </si>
  <si>
    <t>Agent-Based Modeling and Simulation of Complex Systems</t>
  </si>
  <si>
    <t>Network and Combinatorial Optimization</t>
  </si>
  <si>
    <t>Applied Optimization</t>
  </si>
  <si>
    <t>Engineering Economic Systems</t>
  </si>
  <si>
    <t>Applied Probabilistic Models</t>
  </si>
  <si>
    <t>Risk Analysis</t>
  </si>
  <si>
    <t>Financial Engineering</t>
  </si>
  <si>
    <t>Applied Human Factors Engineering</t>
  </si>
  <si>
    <t>Environmental Systems Processes</t>
  </si>
  <si>
    <t>System and Decision Sciences</t>
  </si>
  <si>
    <t>Case Studies in Systems Engineering</t>
  </si>
  <si>
    <t>Stochastic Systems II</t>
  </si>
  <si>
    <t>Artifical Intelligence</t>
  </si>
  <si>
    <t>Research Methods in Systems Engineering</t>
  </si>
  <si>
    <t>Quantitative Models of Human Judgement and Decision-making</t>
  </si>
  <si>
    <t>Time Series Analysis and Forecasting</t>
  </si>
  <si>
    <t>Advanced System Simulation</t>
  </si>
  <si>
    <t>Heuristic Search</t>
  </si>
  <si>
    <t>Sequential Decision Processes</t>
  </si>
  <si>
    <t>Multiobjective Optimization</t>
  </si>
  <si>
    <t>Simulation Optimization</t>
  </si>
  <si>
    <t>Sequencing and Scheduling</t>
  </si>
  <si>
    <t>Bayesian Forecast-Decision Theory</t>
  </si>
  <si>
    <t>Total Quality Engineering</t>
  </si>
  <si>
    <t>F</t>
  </si>
  <si>
    <t>S(15,14,13)</t>
  </si>
  <si>
    <t>S(16,15)</t>
  </si>
  <si>
    <t>F(15,13)</t>
  </si>
  <si>
    <t>S(12)</t>
  </si>
  <si>
    <t>FS</t>
  </si>
  <si>
    <t>F, S</t>
  </si>
  <si>
    <t>S(13,12,11)</t>
  </si>
  <si>
    <t>S</t>
  </si>
  <si>
    <t>S(16,15,14)</t>
  </si>
  <si>
    <t>S10</t>
  </si>
  <si>
    <t>F(13,12,11)</t>
  </si>
  <si>
    <t>Code</t>
  </si>
  <si>
    <t>F16,S16,S15</t>
  </si>
  <si>
    <t>S(12,10)</t>
  </si>
  <si>
    <t>F(12,10,9)</t>
  </si>
  <si>
    <t>S11</t>
  </si>
  <si>
    <t>F09</t>
  </si>
  <si>
    <t>S12,F09</t>
  </si>
  <si>
    <t>F(15,14,11)</t>
  </si>
  <si>
    <t>F16,F15,S15,S14</t>
  </si>
  <si>
    <t>Semester</t>
  </si>
  <si>
    <t>Topics in Systems Engineering</t>
  </si>
  <si>
    <t>F12,S10</t>
  </si>
  <si>
    <t>Advanced Topics in Systems Engineering</t>
  </si>
  <si>
    <t>F14,S14,S13</t>
  </si>
  <si>
    <t>Advanced Topics In Systems Engineering</t>
  </si>
  <si>
    <t>S16,S15,S14</t>
  </si>
  <si>
    <t>Selected Topics In Systems Engineering</t>
  </si>
  <si>
    <t>From Handbook</t>
  </si>
  <si>
    <t>Comments</t>
  </si>
  <si>
    <t>Seems too simple</t>
  </si>
  <si>
    <t>Would I rather take NLP?</t>
  </si>
  <si>
    <t>Related to interests but not directly</t>
  </si>
  <si>
    <t>Important but not what I'm interested in</t>
  </si>
  <si>
    <t>Probably can just pick up</t>
  </si>
  <si>
    <t>Only consider if I take 6050</t>
  </si>
  <si>
    <t>Too theoretical? Maybe only consider after 6005?</t>
  </si>
  <si>
    <t>Y/M/N</t>
  </si>
  <si>
    <t>MN</t>
  </si>
  <si>
    <t>MY</t>
  </si>
  <si>
    <t>DY</t>
  </si>
  <si>
    <t>PLAN</t>
  </si>
  <si>
    <t>USING Ubiquitous Computing to manipulate and optimize an individual's choices, goals or personality</t>
  </si>
  <si>
    <t>USING Ubiquitous Computing to manipulate and optimize a larger social ssystem</t>
  </si>
  <si>
    <t xml:space="preserve">Studying the effect of ubiquitous computing on individual </t>
  </si>
  <si>
    <t>What effects do ubiquitous computers have on an individual's system of behaviors?</t>
  </si>
  <si>
    <t>What effects do ubiquitous computers have on a communities system of behaviors?</t>
  </si>
  <si>
    <t>Can we model the impact of new kinds of ubiquitous computing by measuring their characteristics?</t>
  </si>
  <si>
    <t>Moved these here from Summer 2017 because conferences require early applications</t>
  </si>
  <si>
    <t>Choose paper 1 conference</t>
  </si>
  <si>
    <t>Present paper 1</t>
  </si>
  <si>
    <t>Revise paper 1</t>
  </si>
  <si>
    <t>Design of Cities</t>
  </si>
  <si>
    <t>Do other PHS offer insight?</t>
  </si>
  <si>
    <t>Intermediate Social Statistics</t>
  </si>
  <si>
    <t>PPOL</t>
  </si>
  <si>
    <t>Wise Interventions: Social Psychology and Public Policy</t>
  </si>
  <si>
    <t xml:space="preserve"> </t>
  </si>
  <si>
    <t>The Science of Self-Regulation and Decision Making</t>
  </si>
  <si>
    <t>S12</t>
  </si>
  <si>
    <t>S16,S15</t>
  </si>
  <si>
    <t>S12,S11,S10</t>
  </si>
  <si>
    <t>Approaches to Quantitative Methods In Psychology</t>
  </si>
  <si>
    <t>F12</t>
  </si>
  <si>
    <t>Quantitative Methods 1: Probability and Statistical Inference</t>
  </si>
  <si>
    <t>SOC</t>
  </si>
  <si>
    <t>PSYC</t>
  </si>
  <si>
    <t>Dpmt</t>
  </si>
  <si>
    <t>Num</t>
  </si>
  <si>
    <t>PLAP?</t>
  </si>
  <si>
    <t>Dynamical Systems Analysis</t>
  </si>
  <si>
    <t>F16,S15,F13</t>
  </si>
  <si>
    <t>3 Courses Left</t>
  </si>
  <si>
    <t>Maybe remove data mining?</t>
  </si>
  <si>
    <t>Or replace data mining with NLP?</t>
  </si>
  <si>
    <t>MS GRA</t>
  </si>
  <si>
    <t>MS GTA</t>
  </si>
  <si>
    <t>PhD GRA</t>
  </si>
  <si>
    <t>PhD GTA</t>
  </si>
  <si>
    <t>MS GRA Research</t>
  </si>
  <si>
    <t>From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</si>
</sst>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2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8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0" borderId="0" xfId="1" applyFont="1" applyAlignment="1">
      <alignment vertical="center"/>
    </xf>
    <xf numFmtId="0" fontId="4" fillId="0" borderId="0" xfId="0" applyFont="1"/>
    <xf numFmtId="0" fontId="6" fillId="0" borderId="0" xfId="0" applyFont="1"/>
    <xf numFmtId="0" fontId="0" fillId="0" borderId="0" xfId="0" applyFont="1"/>
    <xf numFmtId="0" fontId="2" fillId="0" borderId="0" xfId="1"/>
    <xf numFmtId="0" fontId="0" fillId="0" borderId="0" xfId="0" applyFill="1"/>
    <xf numFmtId="0" fontId="0" fillId="0" borderId="0" xfId="0" applyNumberFormat="1" applyFill="1"/>
    <xf numFmtId="0" fontId="0" fillId="0" borderId="0" xfId="0" applyNumberFormat="1" applyFill="1" applyAlignment="1">
      <alignment horizontal="left"/>
    </xf>
    <xf numFmtId="0" fontId="3" fillId="0" borderId="0" xfId="1" applyFont="1" applyAlignment="1">
      <alignment horizontal="right" vertical="center"/>
    </xf>
    <xf numFmtId="0" fontId="5" fillId="0" borderId="0" xfId="1" applyFont="1" applyAlignment="1">
      <alignment vertical="center"/>
    </xf>
    <xf numFmtId="0" fontId="7" fillId="0" borderId="0" xfId="0" applyFont="1"/>
  </cellXfs>
  <cellStyles count="2">
    <cellStyle name="Hyperlink" xfId="1" builtinId="8"/>
    <cellStyle name="Normal" xfId="0" builtinId="0"/>
  </cellStyles>
  <dxfs count="12"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Fall_2016" displayName="Fall_2016" ref="A2:F8" totalsRowCount="1">
  <autoFilter ref="A2:F7"/>
  <tableColumns count="6">
    <tableColumn id="1" name="Department" totalsRowLabel="Total"/>
    <tableColumn id="2" name="Number"/>
    <tableColumn id="6" name="Code" dataDxfId="11">
      <calculatedColumnFormula>Fall_2016[[#This Row],[Department]] &amp; " " &amp; Fall_2016[[#This Row],[Number]]</calculatedColumnFormula>
    </tableColumn>
    <tableColumn id="3" name="Description" dataDxfId="10">
      <calculatedColumnFormula>IF(AND(ISBLANK(Fall_2016[[#This Row],[Department]]), ISBLANK(Fall_2016[[#This Row],[Number]])), "Elective", VLOOKUP(Fall_2016[[#This Row],[Department]] &amp; " " &amp; Fall_2016[[#This Row],[Number]], Courses[], 4, FALSE))</calculatedColumnFormula>
    </tableColumn>
    <tableColumn id="4" name="Reg Crd" totalsRowFunction="sum"/>
    <tableColumn id="5" name="Deg Crd" totalsRowFunction="sum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Spring_2017" displayName="Spring_2017" ref="A11:F17" totalsRowCount="1">
  <autoFilter ref="A11:F16"/>
  <tableColumns count="6">
    <tableColumn id="1" name="Department" totalsRowLabel="Total"/>
    <tableColumn id="2" name="Number"/>
    <tableColumn id="6" name="Code" dataDxfId="9">
      <calculatedColumnFormula>Spring_2017[[#This Row],[Department]] &amp; " " &amp; Spring_2017[[#This Row],[Number]]</calculatedColumnFormula>
    </tableColumn>
    <tableColumn id="3" name="Description" dataDxfId="8">
      <calculatedColumnFormula>IF(AND(ISBLANK(Spring_2017[[#This Row],[Department]]), ISBLANK(Spring_2017[[#This Row],[Number]])), "Elective", VLOOKUP(Spring_2017[[#This Row],[Department]] &amp; " " &amp; Spring_2017[[#This Row],[Number]], Courses[], 4, FALSE))</calculatedColumnFormula>
    </tableColumn>
    <tableColumn id="4" name="Reg Crd" totalsRowFunction="sum"/>
    <tableColumn id="5" name="Deg Crd" totalsRowFunction="sum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3" name="Fall_2017" displayName="Fall_2017" ref="A26:F31" totalsRowCount="1">
  <autoFilter ref="A26:F30"/>
  <tableColumns count="6">
    <tableColumn id="1" name="Department" totalsRowLabel="Total"/>
    <tableColumn id="2" name="Number"/>
    <tableColumn id="6" name="Code" dataDxfId="7">
      <calculatedColumnFormula>Fall_2017[[#This Row],[Department]] &amp; " " &amp; Fall_2017[[#This Row],[Number]]</calculatedColumnFormula>
    </tableColumn>
    <tableColumn id="3" name="Description" dataDxfId="6">
      <calculatedColumnFormula>IF(AND(ISBLANK(Fall_2017[[#This Row],[Department]]), ISBLANK(Fall_2017[[#This Row],[Number]])), "Elective", VLOOKUP(Fall_2017[[#This Row],[Department]] &amp; " " &amp; Fall_2017[[#This Row],[Number]], Courses[], 4, FALSE))</calculatedColumnFormula>
    </tableColumn>
    <tableColumn id="4" name="Reg Crd" totalsRowFunction="sum"/>
    <tableColumn id="5" name="Deg Crd" totalsRowFunction="sum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4" name="Summer_2017" displayName="Summer_2017" ref="A20:F23" totalsRowCount="1">
  <autoFilter ref="A20:F22"/>
  <tableColumns count="6">
    <tableColumn id="1" name="Department" totalsRowLabel="Total"/>
    <tableColumn id="2" name="Number"/>
    <tableColumn id="6" name="Code" dataDxfId="5">
      <calculatedColumnFormula>Summer_2017[[#This Row],[Department]] &amp; " " &amp; Summer_2017[[#This Row],[Number]]</calculatedColumnFormula>
    </tableColumn>
    <tableColumn id="3" name="Description"/>
    <tableColumn id="4" name="Reg Crd" totalsRowFunction="sum"/>
    <tableColumn id="5" name="Deg Crd" totalsRowFunction="sum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id="5" name="Spring_2018" displayName="Spring_2018" ref="A34:F39" totalsRowCount="1">
  <autoFilter ref="A34:F38"/>
  <tableColumns count="6">
    <tableColumn id="1" name="Department" totalsRowLabel="Total"/>
    <tableColumn id="2" name="Number"/>
    <tableColumn id="6" name="Code" dataDxfId="4">
      <calculatedColumnFormula>Spring_2018[[#This Row],[Department]] &amp; " " &amp; Spring_2018[[#This Row],[Number]]</calculatedColumnFormula>
    </tableColumn>
    <tableColumn id="3" name="Description" dataDxfId="3">
      <calculatedColumnFormula>IF(AND(ISBLANK(Spring_2018[[#This Row],[Department]]), ISBLANK(Spring_2018[[#This Row],[Number]])), "Elective", VLOOKUP(Spring_2018[[#This Row],[Department]] &amp; " " &amp; Spring_2018[[#This Row],[Number]], Courses[], 4, FALSE))</calculatedColumnFormula>
    </tableColumn>
    <tableColumn id="4" name="Reg Crd" totalsRowFunction="sum"/>
    <tableColumn id="5" name="Deg Crd" totalsRowFunction="sum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id="6" name="Courses" displayName="Courses" ref="A1:L60" totalsRowShown="0" dataCellStyle="Normal">
  <autoFilter ref="A1:L60"/>
  <sortState ref="A2:L58">
    <sortCondition ref="H1:H58"/>
  </sortState>
  <tableColumns count="12">
    <tableColumn id="1" name="Code" dataDxfId="2" dataCellStyle="Normal">
      <calculatedColumnFormula>Courses[[#This Row],[Dpmt]] &amp; " " &amp; Courses[[#This Row],[Num]]</calculatedColumnFormula>
    </tableColumn>
    <tableColumn id="12" name="Dpmt" dataCellStyle="Normal"/>
    <tableColumn id="11" name="Num" dataDxfId="1" dataCellStyle="Normal"/>
    <tableColumn id="2" name="Description" dataCellStyle="Normal"/>
    <tableColumn id="3" name="Semester" dataCellStyle="Normal"/>
    <tableColumn id="4" name="Comments" dataCellStyle="Normal"/>
    <tableColumn id="5" name="Required" dataCellStyle="Normal"/>
    <tableColumn id="6" name="Y/M/N" dataCellStyle="Normal"/>
    <tableColumn id="7" name="Fall 2016" dataCellStyle="Normal">
      <calculatedColumnFormula array="1">IF( SUM((Courses[[#This Row],[Code]] = Fall_2016[Code]) * 1), TRUE(), "")</calculatedColumnFormula>
    </tableColumn>
    <tableColumn id="8" name="Spring 2017" dataCellStyle="Normal">
      <calculatedColumnFormula array="1">IF( SUM((Courses[[#This Row],[Code]] = Spring_2017[Code]) * 1), TRUE(), "")</calculatedColumnFormula>
    </tableColumn>
    <tableColumn id="9" name="Fall 2017" dataCellStyle="Normal">
      <calculatedColumnFormula array="1">IF( SUM((Courses[[#This Row],[Code]] = Fall_2017[Code]) * 1), TRUE(), "")</calculatedColumnFormula>
    </tableColumn>
    <tableColumn id="10" name="Spring 2018" dataDxfId="0" dataCellStyle="Normal">
      <calculatedColumnFormula array="1">IF( SUM((Courses[[#This Row],[Code]] = Spring_2018[Code]) * 1), TRUE(), "")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eb.sys.virginia.edu/files/grad_students/Grad_Handbooks/HANDBOOK%20FOR%20MASTER%20OF%20SCI.pdf" TargetMode="External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eb.sys.virginia.edu/files/grad_students/Grad_Handbooks/HANDBOOK%20FOR%20MASTER%20OF%20SCI.pdf" TargetMode="External"/><Relationship Id="rId1" Type="http://schemas.openxmlformats.org/officeDocument/2006/relationships/hyperlink" Target="http://web.sys.virginia.edu/files/grad_students/Grad_Handbooks/HANDBOOK%20FOR%20MASTER%20OF%20SCI.pdf" TargetMode="Externa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WtVePtADr7xStL5Ac2lepzWibRBYoZs5Y_515wGqzFw/edi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WtVePtADr7xStL5Ac2lepzWibRBYoZs5Y_515wGqzFw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>
      <selection activeCell="B6" sqref="B6"/>
    </sheetView>
  </sheetViews>
  <sheetFormatPr defaultRowHeight="15" x14ac:dyDescent="0.25"/>
  <cols>
    <col min="1" max="1" width="13.85546875" customWidth="1"/>
    <col min="2" max="2" width="10.42578125" customWidth="1"/>
    <col min="3" max="3" width="10" customWidth="1"/>
    <col min="4" max="4" width="40.5703125" customWidth="1"/>
    <col min="5" max="5" width="10" customWidth="1"/>
    <col min="8" max="8" width="7.7109375" bestFit="1" customWidth="1"/>
    <col min="9" max="9" width="9.140625" bestFit="1" customWidth="1"/>
    <col min="10" max="10" width="11.7109375" customWidth="1"/>
    <col min="11" max="11" width="38.42578125" bestFit="1" customWidth="1"/>
    <col min="12" max="12" width="39.140625" bestFit="1" customWidth="1"/>
  </cols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107</v>
      </c>
      <c r="D2" t="s">
        <v>6</v>
      </c>
      <c r="E2" t="s">
        <v>3</v>
      </c>
      <c r="F2" t="s">
        <v>4</v>
      </c>
      <c r="I2" t="s">
        <v>30</v>
      </c>
      <c r="J2" t="s">
        <v>28</v>
      </c>
      <c r="K2" t="s">
        <v>29</v>
      </c>
      <c r="L2" t="s">
        <v>34</v>
      </c>
    </row>
    <row r="3" spans="1:12" x14ac:dyDescent="0.25">
      <c r="A3" t="s">
        <v>5</v>
      </c>
      <c r="B3">
        <v>6001</v>
      </c>
      <c r="C3" t="str">
        <f>Fall_2016[[#This Row],[Department]] &amp; " " &amp; Fall_2016[[#This Row],[Number]]</f>
        <v>SYS 6001</v>
      </c>
      <c r="D3" t="str">
        <f>IF(AND(ISBLANK(Fall_2016[[#This Row],[Department]]), ISBLANK(Fall_2016[[#This Row],[Number]])), "Elective", VLOOKUP(Fall_2016[[#This Row],[Department]] &amp; " " &amp; Fall_2016[[#This Row],[Number]], Courses[], 4, FALSE))</f>
        <v>Introduction to Systems Engineering</v>
      </c>
      <c r="E3">
        <v>3</v>
      </c>
      <c r="F3">
        <v>3</v>
      </c>
      <c r="I3">
        <v>3</v>
      </c>
      <c r="J3" s="5" t="s">
        <v>19</v>
      </c>
      <c r="K3" t="s">
        <v>20</v>
      </c>
      <c r="L3" t="s">
        <v>35</v>
      </c>
    </row>
    <row r="4" spans="1:12" x14ac:dyDescent="0.25">
      <c r="A4" t="s">
        <v>5</v>
      </c>
      <c r="B4">
        <v>6021</v>
      </c>
      <c r="C4" t="str">
        <f>Fall_2016[[#This Row],[Department]] &amp; " " &amp; Fall_2016[[#This Row],[Number]]</f>
        <v>SYS 6021</v>
      </c>
      <c r="D4" t="str">
        <f>IF(AND(ISBLANK(Fall_2016[[#This Row],[Department]]), ISBLANK(Fall_2016[[#This Row],[Number]])), "Elective", VLOOKUP(Fall_2016[[#This Row],[Department]] &amp; " " &amp; Fall_2016[[#This Row],[Number]], Courses[], 4, FALSE))</f>
        <v>Linear Statistical Models</v>
      </c>
      <c r="E4">
        <v>3</v>
      </c>
      <c r="F4">
        <v>3</v>
      </c>
      <c r="I4">
        <v>3</v>
      </c>
      <c r="J4" s="5" t="s">
        <v>19</v>
      </c>
      <c r="K4" t="s">
        <v>21</v>
      </c>
      <c r="L4" t="s">
        <v>36</v>
      </c>
    </row>
    <row r="5" spans="1:12" x14ac:dyDescent="0.25">
      <c r="A5" t="s">
        <v>5</v>
      </c>
      <c r="B5">
        <v>6005</v>
      </c>
      <c r="C5" t="str">
        <f>Fall_2016[[#This Row],[Department]] &amp; " " &amp; Fall_2016[[#This Row],[Number]]</f>
        <v>SYS 6005</v>
      </c>
      <c r="D5" t="str">
        <f>IF(AND(ISBLANK(Fall_2016[[#This Row],[Department]]), ISBLANK(Fall_2016[[#This Row],[Number]])), "Elective", VLOOKUP(Fall_2016[[#This Row],[Department]] &amp; " " &amp; Fall_2016[[#This Row],[Number]], Courses[], 4, FALSE))</f>
        <v>Stochastic Systems I</v>
      </c>
      <c r="E5">
        <v>3</v>
      </c>
      <c r="F5">
        <v>3</v>
      </c>
      <c r="I5">
        <v>3</v>
      </c>
      <c r="J5" s="5" t="s">
        <v>19</v>
      </c>
      <c r="K5" t="s">
        <v>22</v>
      </c>
      <c r="L5" t="s">
        <v>37</v>
      </c>
    </row>
    <row r="6" spans="1:12" x14ac:dyDescent="0.25">
      <c r="A6" t="s">
        <v>5</v>
      </c>
      <c r="B6">
        <v>8999</v>
      </c>
      <c r="C6" t="str">
        <f>Fall_2016[[#This Row],[Department]] &amp; " " &amp; Fall_2016[[#This Row],[Number]]</f>
        <v>SYS 8999</v>
      </c>
      <c r="D6" t="str">
        <f>IF(AND(ISBLANK(Fall_2016[[#This Row],[Department]]), ISBLANK(Fall_2016[[#This Row],[Number]])), "Elective", VLOOKUP(Fall_2016[[#This Row],[Department]] &amp; " " &amp; Fall_2016[[#This Row],[Number]], Courses[], 4, FALSE))</f>
        <v>MS GRA Research</v>
      </c>
      <c r="E6">
        <v>3</v>
      </c>
      <c r="F6">
        <v>0</v>
      </c>
      <c r="I6">
        <v>12</v>
      </c>
      <c r="J6" t="s">
        <v>23</v>
      </c>
      <c r="K6" t="s">
        <v>31</v>
      </c>
      <c r="L6" t="s">
        <v>38</v>
      </c>
    </row>
    <row r="7" spans="1:12" x14ac:dyDescent="0.25">
      <c r="A7" t="s">
        <v>5</v>
      </c>
      <c r="B7">
        <v>7096</v>
      </c>
      <c r="C7" t="str">
        <f>Fall_2016[[#This Row],[Department]] &amp; " " &amp; Fall_2016[[#This Row],[Number]]</f>
        <v>SYS 7096</v>
      </c>
      <c r="D7" t="str">
        <f>IF(AND(ISBLANK(Fall_2016[[#This Row],[Department]]), ISBLANK(Fall_2016[[#This Row],[Number]])), "Elective", VLOOKUP(Fall_2016[[#This Row],[Department]] &amp; " " &amp; Fall_2016[[#This Row],[Number]], Courses[], 4, FALSE))</f>
        <v>Systems Engineering Colloquium</v>
      </c>
      <c r="E7">
        <v>1</v>
      </c>
      <c r="F7">
        <v>1</v>
      </c>
      <c r="I7" s="4">
        <v>0</v>
      </c>
      <c r="J7" s="4" t="s">
        <v>24</v>
      </c>
      <c r="K7" s="4" t="s">
        <v>25</v>
      </c>
      <c r="L7" s="4" t="s">
        <v>26</v>
      </c>
    </row>
    <row r="8" spans="1:12" x14ac:dyDescent="0.25">
      <c r="A8" t="s">
        <v>13</v>
      </c>
      <c r="E8">
        <f>SUBTOTAL(109,Fall_2016[Reg Crd])</f>
        <v>13</v>
      </c>
      <c r="F8">
        <f>SUBTOTAL(109,Fall_2016[Deg Crd])</f>
        <v>10</v>
      </c>
      <c r="I8" s="4">
        <v>0</v>
      </c>
      <c r="J8" s="4" t="s">
        <v>24</v>
      </c>
      <c r="K8" s="4" t="s">
        <v>32</v>
      </c>
      <c r="L8" s="4" t="s">
        <v>33</v>
      </c>
    </row>
    <row r="9" spans="1:12" x14ac:dyDescent="0.25">
      <c r="I9">
        <v>2</v>
      </c>
      <c r="J9" s="5" t="s">
        <v>14</v>
      </c>
      <c r="K9" s="5" t="s">
        <v>15</v>
      </c>
      <c r="L9" t="s">
        <v>27</v>
      </c>
    </row>
    <row r="10" spans="1:12" x14ac:dyDescent="0.25">
      <c r="A10" t="s">
        <v>9</v>
      </c>
      <c r="I10">
        <v>9</v>
      </c>
      <c r="J10" s="5" t="s">
        <v>16</v>
      </c>
      <c r="K10" s="5" t="s">
        <v>17</v>
      </c>
      <c r="L10" t="s">
        <v>11</v>
      </c>
    </row>
    <row r="11" spans="1:12" x14ac:dyDescent="0.25">
      <c r="A11" t="s">
        <v>1</v>
      </c>
      <c r="B11" t="s">
        <v>2</v>
      </c>
      <c r="C11" t="s">
        <v>107</v>
      </c>
      <c r="D11" t="s">
        <v>6</v>
      </c>
      <c r="E11" t="s">
        <v>3</v>
      </c>
      <c r="F11" t="s">
        <v>4</v>
      </c>
      <c r="I11" s="5">
        <f>SUM(Fall_2016[Deg Crd], Spring_2017[Deg Crd], Summer_2017[Deg Crd], Fall_2017[Deg Crd], Spring_2018[Deg Crd])</f>
        <v>41</v>
      </c>
      <c r="J11" s="5" t="s">
        <v>18</v>
      </c>
      <c r="K11" s="5" t="s">
        <v>4</v>
      </c>
    </row>
    <row r="12" spans="1:12" x14ac:dyDescent="0.25">
      <c r="A12" t="s">
        <v>5</v>
      </c>
      <c r="B12">
        <v>6035</v>
      </c>
      <c r="C12" t="str">
        <f>Spring_2017[[#This Row],[Department]] &amp; " " &amp; Spring_2017[[#This Row],[Number]]</f>
        <v>SYS 6035</v>
      </c>
      <c r="D12" t="str">
        <f>IF(AND(ISBLANK(Spring_2017[[#This Row],[Department]]), ISBLANK(Spring_2017[[#This Row],[Number]])), "Elective", VLOOKUP(Spring_2017[[#This Row],[Department]] &amp; " " &amp; Spring_2017[[#This Row],[Number]], Courses[], 4, FALSE))</f>
        <v>Agent-Based Modeling and Simulation of Complex Systems</v>
      </c>
      <c r="E12">
        <v>3</v>
      </c>
      <c r="F12">
        <v>3</v>
      </c>
    </row>
    <row r="13" spans="1:12" x14ac:dyDescent="0.25">
      <c r="A13" t="s">
        <v>5</v>
      </c>
      <c r="B13">
        <v>6018</v>
      </c>
      <c r="C13" t="str">
        <f>Spring_2017[[#This Row],[Department]] &amp; " " &amp; Spring_2017[[#This Row],[Number]]</f>
        <v>SYS 6018</v>
      </c>
      <c r="D13" t="str">
        <f>IF(AND(ISBLANK(Spring_2017[[#This Row],[Department]]), ISBLANK(Spring_2017[[#This Row],[Number]])), "Elective", VLOOKUP(Spring_2017[[#This Row],[Department]] &amp; " " &amp; Spring_2017[[#This Row],[Number]], Courses[], 4, FALSE))</f>
        <v>Data Mining</v>
      </c>
      <c r="E13">
        <v>3</v>
      </c>
      <c r="F13">
        <v>3</v>
      </c>
    </row>
    <row r="14" spans="1:12" x14ac:dyDescent="0.25">
      <c r="A14" t="s">
        <v>5</v>
      </c>
      <c r="B14">
        <v>6016</v>
      </c>
      <c r="C14" t="str">
        <f>Spring_2017[[#This Row],[Department]] &amp; " " &amp; Spring_2017[[#This Row],[Number]]</f>
        <v>SYS 6016</v>
      </c>
      <c r="D14" t="str">
        <f>IF(AND(ISBLANK(Spring_2017[[#This Row],[Department]]), ISBLANK(Spring_2017[[#This Row],[Number]])), "Elective", VLOOKUP(Spring_2017[[#This Row],[Department]] &amp; " " &amp; Spring_2017[[#This Row],[Number]], Courses[], 4, FALSE))</f>
        <v>Machine Learning</v>
      </c>
      <c r="E14">
        <v>3</v>
      </c>
      <c r="F14">
        <v>3</v>
      </c>
    </row>
    <row r="15" spans="1:12" x14ac:dyDescent="0.25">
      <c r="A15" t="s">
        <v>5</v>
      </c>
      <c r="B15">
        <v>6997</v>
      </c>
      <c r="C15" t="str">
        <f>Spring_2017[[#This Row],[Department]] &amp; " " &amp; Spring_2017[[#This Row],[Number]]</f>
        <v>SYS 6997</v>
      </c>
      <c r="D15" t="str">
        <f>IF(AND(ISBLANK(Spring_2017[[#This Row],[Department]]), ISBLANK(Spring_2017[[#This Row],[Number]])), "Elective", VLOOKUP(Spring_2017[[#This Row],[Department]] &amp; " " &amp; Spring_2017[[#This Row],[Number]], Courses[], 4, FALSE))</f>
        <v>MS GTA</v>
      </c>
      <c r="E15">
        <v>3</v>
      </c>
      <c r="F15">
        <v>0</v>
      </c>
    </row>
    <row r="16" spans="1:12" x14ac:dyDescent="0.25">
      <c r="A16" t="s">
        <v>5</v>
      </c>
      <c r="B16">
        <v>7096</v>
      </c>
      <c r="C16" t="str">
        <f>Spring_2017[[#This Row],[Department]] &amp; " " &amp; Spring_2017[[#This Row],[Number]]</f>
        <v>SYS 7096</v>
      </c>
      <c r="D16" t="str">
        <f>IF(AND(ISBLANK(Spring_2017[[#This Row],[Department]]), ISBLANK(Spring_2017[[#This Row],[Number]])), "Elective", VLOOKUP(Spring_2017[[#This Row],[Department]] &amp; " " &amp; Spring_2017[[#This Row],[Number]], Courses[], 4, FALSE))</f>
        <v>Systems Engineering Colloquium</v>
      </c>
      <c r="E16">
        <v>1</v>
      </c>
      <c r="F16">
        <v>1</v>
      </c>
    </row>
    <row r="17" spans="1:12" ht="15" customHeight="1" x14ac:dyDescent="0.25">
      <c r="A17" t="s">
        <v>13</v>
      </c>
      <c r="E17">
        <f>SUBTOTAL(109,Spring_2017[Reg Crd])</f>
        <v>13</v>
      </c>
      <c r="F17">
        <f>SUBTOTAL(109,Spring_2017[Deg Crd])</f>
        <v>10</v>
      </c>
    </row>
    <row r="18" spans="1:12" ht="15" customHeight="1" x14ac:dyDescent="0.25"/>
    <row r="19" spans="1:12" ht="15" customHeight="1" x14ac:dyDescent="0.25">
      <c r="A19" t="s">
        <v>12</v>
      </c>
      <c r="G19" s="2"/>
      <c r="H19" s="2"/>
      <c r="I19" s="2"/>
    </row>
    <row r="20" spans="1:12" ht="15" customHeight="1" x14ac:dyDescent="0.25">
      <c r="A20" t="s">
        <v>1</v>
      </c>
      <c r="B20" t="s">
        <v>2</v>
      </c>
      <c r="C20" t="s">
        <v>107</v>
      </c>
      <c r="D20" t="s">
        <v>6</v>
      </c>
      <c r="E20" t="s">
        <v>3</v>
      </c>
      <c r="F20" t="s">
        <v>4</v>
      </c>
    </row>
    <row r="21" spans="1:12" ht="15" customHeight="1" x14ac:dyDescent="0.25">
      <c r="A21" t="s">
        <v>5</v>
      </c>
      <c r="B21">
        <v>6995</v>
      </c>
      <c r="C21" t="str">
        <f>Summer_2017[[#This Row],[Department]] &amp; " " &amp; Summer_2017[[#This Row],[Number]]</f>
        <v>SYS 6995</v>
      </c>
      <c r="D21" t="str">
        <f>IF(AND(ISBLANK(Summer_2017[[#This Row],[Department]]), ISBLANK(Summer_2017[[#This Row],[Number]])), "Elective", VLOOKUP(Summer_2017[[#This Row],[Department]] &amp; " " &amp; Summer_2017[[#This Row],[Number]], Courses[], 4, FALSE))</f>
        <v>MS GRA</v>
      </c>
      <c r="E21">
        <v>3</v>
      </c>
      <c r="F21">
        <v>0</v>
      </c>
    </row>
    <row r="22" spans="1:12" x14ac:dyDescent="0.25">
      <c r="A22" t="s">
        <v>5</v>
      </c>
      <c r="B22">
        <v>8999</v>
      </c>
      <c r="C22" t="str">
        <f>Summer_2017[[#This Row],[Department]] &amp; " " &amp; Summer_2017[[#This Row],[Number]]</f>
        <v>SYS 8999</v>
      </c>
      <c r="D22" t="str">
        <f>IF(AND(ISBLANK(Summer_2017[[#This Row],[Department]]), ISBLANK(Summer_2017[[#This Row],[Number]])), "Elective", VLOOKUP(Summer_2017[[#This Row],[Department]] &amp; " " &amp; Summer_2017[[#This Row],[Number]], Courses[], 4, FALSE))</f>
        <v>MS GRA Research</v>
      </c>
      <c r="E22">
        <v>3</v>
      </c>
      <c r="F22">
        <v>3</v>
      </c>
    </row>
    <row r="23" spans="1:12" x14ac:dyDescent="0.25">
      <c r="A23" t="s">
        <v>13</v>
      </c>
      <c r="E23">
        <f>SUBTOTAL(109,Summer_2017[Reg Crd])</f>
        <v>6</v>
      </c>
      <c r="F23">
        <f>SUBTOTAL(109,Summer_2017[Deg Crd])</f>
        <v>3</v>
      </c>
    </row>
    <row r="25" spans="1:12" x14ac:dyDescent="0.25">
      <c r="A25" t="s">
        <v>10</v>
      </c>
    </row>
    <row r="26" spans="1:12" x14ac:dyDescent="0.25">
      <c r="A26" t="s">
        <v>1</v>
      </c>
      <c r="B26" t="s">
        <v>2</v>
      </c>
      <c r="C26" t="s">
        <v>107</v>
      </c>
      <c r="D26" t="s">
        <v>6</v>
      </c>
      <c r="E26" t="s">
        <v>3</v>
      </c>
      <c r="F26" t="s">
        <v>4</v>
      </c>
    </row>
    <row r="27" spans="1:12" x14ac:dyDescent="0.25">
      <c r="A27" t="s">
        <v>5</v>
      </c>
      <c r="B27">
        <v>6003</v>
      </c>
      <c r="C27" t="str">
        <f>Fall_2017[[#This Row],[Department]] &amp; " " &amp; Fall_2017[[#This Row],[Number]]</f>
        <v>SYS 6003</v>
      </c>
      <c r="D27" t="str">
        <f>IF(AND(ISBLANK(Fall_2017[[#This Row],[Department]]), ISBLANK(Fall_2017[[#This Row],[Number]])), "Elective", VLOOKUP(Fall_2017[[#This Row],[Department]] &amp; " " &amp; Fall_2017[[#This Row],[Number]], Courses[], 4, FALSE))</f>
        <v>Optimization I</v>
      </c>
      <c r="E27">
        <v>3</v>
      </c>
      <c r="F27">
        <v>3</v>
      </c>
    </row>
    <row r="28" spans="1:12" x14ac:dyDescent="0.25">
      <c r="A28" t="s">
        <v>5</v>
      </c>
      <c r="B28">
        <v>6012</v>
      </c>
      <c r="C28" t="str">
        <f>Fall_2017[[#This Row],[Department]] &amp; " " &amp; Fall_2017[[#This Row],[Number]]</f>
        <v>SYS 6012</v>
      </c>
      <c r="D28" t="str">
        <f>IF(AND(ISBLANK(Fall_2017[[#This Row],[Department]]), ISBLANK(Fall_2017[[#This Row],[Number]])), "Elective", VLOOKUP(Fall_2017[[#This Row],[Department]] &amp; " " &amp; Fall_2017[[#This Row],[Number]], Courses[], 4, FALSE))</f>
        <v>Dynamic Systems</v>
      </c>
      <c r="E28">
        <v>3</v>
      </c>
      <c r="F28">
        <v>3</v>
      </c>
    </row>
    <row r="29" spans="1:12" x14ac:dyDescent="0.25">
      <c r="A29" t="s">
        <v>5</v>
      </c>
      <c r="B29">
        <v>6995</v>
      </c>
      <c r="C29" t="str">
        <f>Fall_2017[[#This Row],[Department]] &amp; " " &amp; Fall_2017[[#This Row],[Number]]</f>
        <v>SYS 6995</v>
      </c>
      <c r="D29" t="str">
        <f>IF(AND(ISBLANK(Fall_2017[[#This Row],[Department]]), ISBLANK(Fall_2017[[#This Row],[Number]])), "Elective", VLOOKUP(Fall_2017[[#This Row],[Department]] &amp; " " &amp; Fall_2017[[#This Row],[Number]], Courses[], 4, FALSE))</f>
        <v>MS GRA</v>
      </c>
      <c r="E29">
        <v>3</v>
      </c>
    </row>
    <row r="30" spans="1:12" ht="15" customHeight="1" x14ac:dyDescent="0.25">
      <c r="A30" t="s">
        <v>5</v>
      </c>
      <c r="B30">
        <v>8999</v>
      </c>
      <c r="C30" t="str">
        <f>Fall_2017[[#This Row],[Department]] &amp; " " &amp; Fall_2017[[#This Row],[Number]]</f>
        <v>SYS 8999</v>
      </c>
      <c r="D30" t="str">
        <f>IF(AND(ISBLANK(Fall_2017[[#This Row],[Department]]), ISBLANK(Fall_2017[[#This Row],[Number]])), "Elective", VLOOKUP(Fall_2017[[#This Row],[Department]] &amp; " " &amp; Fall_2017[[#This Row],[Number]], Courses[], 4, FALSE))</f>
        <v>MS GRA Research</v>
      </c>
      <c r="E30">
        <v>3</v>
      </c>
      <c r="F30">
        <v>3</v>
      </c>
      <c r="L30" s="10" t="s">
        <v>39</v>
      </c>
    </row>
    <row r="31" spans="1:12" ht="15" customHeight="1" x14ac:dyDescent="0.25">
      <c r="A31" t="s">
        <v>13</v>
      </c>
      <c r="E31">
        <f>SUBTOTAL(109,Fall_2017[Reg Crd])</f>
        <v>12</v>
      </c>
      <c r="F31">
        <f>SUBTOTAL(109,Fall_2017[Deg Crd])</f>
        <v>9</v>
      </c>
      <c r="L31" s="10"/>
    </row>
    <row r="33" spans="1:6" x14ac:dyDescent="0.25">
      <c r="A33" t="s">
        <v>49</v>
      </c>
    </row>
    <row r="34" spans="1:6" x14ac:dyDescent="0.25">
      <c r="A34" t="s">
        <v>1</v>
      </c>
      <c r="B34" t="s">
        <v>2</v>
      </c>
      <c r="C34" t="s">
        <v>107</v>
      </c>
      <c r="D34" t="s">
        <v>6</v>
      </c>
      <c r="E34" t="s">
        <v>3</v>
      </c>
      <c r="F34" t="s">
        <v>4</v>
      </c>
    </row>
    <row r="35" spans="1:6" x14ac:dyDescent="0.25">
      <c r="A35" t="s">
        <v>5</v>
      </c>
      <c r="B35">
        <v>6023</v>
      </c>
      <c r="C35" t="str">
        <f>Spring_2018[[#This Row],[Department]] &amp; " " &amp; Spring_2018[[#This Row],[Number]]</f>
        <v>SYS 6023</v>
      </c>
      <c r="D35" t="str">
        <f>IF(AND(ISBLANK(Spring_2018[[#This Row],[Department]]), ISBLANK(Spring_2018[[#This Row],[Number]])), "Elective", VLOOKUP(Spring_2018[[#This Row],[Department]] &amp; " " &amp; Spring_2018[[#This Row],[Number]], Courses[], 4, FALSE))</f>
        <v>Cognitive Systems Engineering</v>
      </c>
      <c r="E35">
        <v>3</v>
      </c>
      <c r="F35">
        <v>3</v>
      </c>
    </row>
    <row r="36" spans="1:6" x14ac:dyDescent="0.25">
      <c r="C36" t="str">
        <f>Spring_2018[[#This Row],[Department]] &amp; " " &amp; Spring_2018[[#This Row],[Number]]</f>
        <v xml:space="preserve"> </v>
      </c>
      <c r="D36" t="str">
        <f>IF(AND(ISBLANK(Spring_2018[[#This Row],[Department]]), ISBLANK(Spring_2018[[#This Row],[Number]])), "Elective", VLOOKUP(Spring_2018[[#This Row],[Department]] &amp; " " &amp; Spring_2018[[#This Row],[Number]], Courses[], 4, FALSE))</f>
        <v>Elective</v>
      </c>
      <c r="E36">
        <v>3</v>
      </c>
      <c r="F36">
        <v>3</v>
      </c>
    </row>
    <row r="37" spans="1:6" x14ac:dyDescent="0.25">
      <c r="A37" t="s">
        <v>5</v>
      </c>
      <c r="B37">
        <v>6995</v>
      </c>
      <c r="C37" t="str">
        <f>Spring_2018[[#This Row],[Department]] &amp; " " &amp; Spring_2018[[#This Row],[Number]]</f>
        <v>SYS 6995</v>
      </c>
      <c r="D37" t="str">
        <f>IF(AND(ISBLANK(Spring_2018[[#This Row],[Department]]), ISBLANK(Spring_2018[[#This Row],[Number]])), "Elective", VLOOKUP(Spring_2018[[#This Row],[Department]] &amp; " " &amp; Spring_2018[[#This Row],[Number]], Courses[], 4, FALSE))</f>
        <v>MS GRA</v>
      </c>
      <c r="E37">
        <v>3</v>
      </c>
      <c r="F37">
        <v>0</v>
      </c>
    </row>
    <row r="38" spans="1:6" x14ac:dyDescent="0.25">
      <c r="A38" t="s">
        <v>5</v>
      </c>
      <c r="B38">
        <v>8999</v>
      </c>
      <c r="C38" t="str">
        <f>Spring_2018[[#This Row],[Department]] &amp; " " &amp; Spring_2018[[#This Row],[Number]]</f>
        <v>SYS 8999</v>
      </c>
      <c r="D38" t="str">
        <f>IF(AND(ISBLANK(Spring_2018[[#This Row],[Department]]), ISBLANK(Spring_2018[[#This Row],[Number]])), "Elective", VLOOKUP(Spring_2018[[#This Row],[Department]] &amp; " " &amp; Spring_2018[[#This Row],[Number]], Courses[], 4, FALSE))</f>
        <v>MS GRA Research</v>
      </c>
      <c r="E38">
        <v>3</v>
      </c>
      <c r="F38">
        <v>3</v>
      </c>
    </row>
    <row r="39" spans="1:6" x14ac:dyDescent="0.25">
      <c r="A39" t="s">
        <v>13</v>
      </c>
      <c r="E39">
        <f>SUBTOTAL(109,Spring_2018[Reg Crd])</f>
        <v>12</v>
      </c>
      <c r="F39">
        <f>SUBTOTAL(109,Spring_2018[Deg Crd])</f>
        <v>9</v>
      </c>
    </row>
  </sheetData>
  <mergeCells count="1">
    <mergeCell ref="L30:L31"/>
  </mergeCells>
  <hyperlinks>
    <hyperlink ref="L30" r:id="rId1"/>
  </hyperlinks>
  <pageMargins left="0.7" right="0.7" top="0.75" bottom="0.75" header="0.3" footer="0.3"/>
  <pageSetup orientation="portrait" r:id="rId2"/>
  <tableParts count="5"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abSelected="1" topLeftCell="A43" zoomScaleNormal="100" workbookViewId="0">
      <selection activeCell="F59" sqref="F5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.5703125" bestFit="1" customWidth="1"/>
    <col min="4" max="4" width="45.42578125" bestFit="1" customWidth="1"/>
    <col min="5" max="5" width="14.85546875" bestFit="1" customWidth="1"/>
    <col min="6" max="6" width="45.42578125" bestFit="1" customWidth="1"/>
    <col min="7" max="7" width="11.42578125" bestFit="1" customWidth="1"/>
    <col min="8" max="8" width="13.28515625" bestFit="1" customWidth="1"/>
    <col min="9" max="9" width="10.85546875" bestFit="1" customWidth="1"/>
    <col min="10" max="10" width="13.28515625" bestFit="1" customWidth="1"/>
    <col min="11" max="11" width="10.85546875" bestFit="1" customWidth="1"/>
    <col min="12" max="12" width="13.28515625" bestFit="1" customWidth="1"/>
  </cols>
  <sheetData>
    <row r="1" spans="1:14" x14ac:dyDescent="0.25">
      <c r="A1" t="s">
        <v>107</v>
      </c>
      <c r="B1" t="s">
        <v>163</v>
      </c>
      <c r="C1" t="s">
        <v>164</v>
      </c>
      <c r="D1" t="s">
        <v>6</v>
      </c>
      <c r="E1" t="s">
        <v>116</v>
      </c>
      <c r="F1" t="s">
        <v>125</v>
      </c>
      <c r="G1" t="s">
        <v>28</v>
      </c>
      <c r="H1" t="s">
        <v>133</v>
      </c>
      <c r="I1" t="s">
        <v>0</v>
      </c>
      <c r="J1" t="s">
        <v>9</v>
      </c>
      <c r="K1" t="s">
        <v>10</v>
      </c>
      <c r="L1" t="s">
        <v>49</v>
      </c>
    </row>
    <row r="2" spans="1:14" x14ac:dyDescent="0.25">
      <c r="A2" t="str">
        <f>Courses[[#This Row],[Dpmt]] &amp; " " &amp; Courses[[#This Row],[Num]]</f>
        <v>SYS 6016</v>
      </c>
      <c r="B2" s="7" t="s">
        <v>5</v>
      </c>
      <c r="C2" s="9">
        <v>6016</v>
      </c>
      <c r="D2" t="s">
        <v>65</v>
      </c>
      <c r="E2" t="s">
        <v>97</v>
      </c>
      <c r="G2" t="s">
        <v>153</v>
      </c>
      <c r="H2" t="s">
        <v>136</v>
      </c>
      <c r="I2" t="str">
        <f t="array" ref="I2">IF( SUM((Courses[[#This Row],[Code]] = Fall_2016[Code]) * 1), TRUE(), "")</f>
        <v/>
      </c>
      <c r="J2" t="b">
        <f t="array" ref="J2">IF( SUM((Courses[[#This Row],[Code]] = Spring_2017[Code]) * 1), TRUE(), "")</f>
        <v>1</v>
      </c>
      <c r="K2" t="str">
        <f t="array" ref="K2">IF( SUM((Courses[[#This Row],[Code]] = Fall_2017[Code]) * 1), TRUE(), "")</f>
        <v/>
      </c>
      <c r="L2" t="str">
        <f t="array" ref="L2">IF( SUM((Courses[[#This Row],[Code]] = Spring_2018[Code]) * 1), TRUE(), "")</f>
        <v/>
      </c>
      <c r="N2" t="s">
        <v>165</v>
      </c>
    </row>
    <row r="3" spans="1:14" x14ac:dyDescent="0.25">
      <c r="A3" t="str">
        <f>Courses[[#This Row],[Dpmt]] &amp; " " &amp; Courses[[#This Row],[Num]]</f>
        <v>SYS 6002</v>
      </c>
      <c r="B3" s="7" t="s">
        <v>5</v>
      </c>
      <c r="C3" s="9">
        <v>6002</v>
      </c>
      <c r="D3" t="s">
        <v>58</v>
      </c>
      <c r="E3" t="s">
        <v>99</v>
      </c>
      <c r="G3" t="s">
        <v>153</v>
      </c>
      <c r="H3" t="s">
        <v>134</v>
      </c>
      <c r="I3" t="str">
        <f t="array" ref="I3">IF( SUM((Courses[[#This Row],[Code]] = Fall_2016[Code]) * 1), TRUE(), "")</f>
        <v/>
      </c>
      <c r="J3" t="str">
        <f t="array" ref="J3">IF( SUM((Courses[[#This Row],[Code]] = Spring_2017[Code]) * 1), TRUE(), "")</f>
        <v/>
      </c>
      <c r="K3" t="str">
        <f t="array" ref="K3">IF( SUM((Courses[[#This Row],[Code]] = Fall_2017[Code]) * 1), TRUE(), "")</f>
        <v/>
      </c>
      <c r="L3" t="str">
        <f t="array" ref="L3">IF( SUM((Courses[[#This Row],[Code]] = Spring_2018[Code]) * 1), TRUE(), "")</f>
        <v/>
      </c>
    </row>
    <row r="4" spans="1:14" x14ac:dyDescent="0.25">
      <c r="A4" t="str">
        <f>Courses[[#This Row],[Dpmt]] &amp; " " &amp; Courses[[#This Row],[Num]]</f>
        <v>SYS 6018</v>
      </c>
      <c r="B4" s="7" t="s">
        <v>5</v>
      </c>
      <c r="C4" s="9">
        <v>6018</v>
      </c>
      <c r="D4" t="s">
        <v>66</v>
      </c>
      <c r="E4" t="s">
        <v>101</v>
      </c>
      <c r="F4" t="s">
        <v>127</v>
      </c>
      <c r="G4" t="s">
        <v>153</v>
      </c>
      <c r="H4" t="s">
        <v>136</v>
      </c>
      <c r="I4" t="str">
        <f t="array" ref="I4">IF( SUM((Courses[[#This Row],[Code]] = Fall_2016[Code]) * 1), TRUE(), "")</f>
        <v/>
      </c>
      <c r="J4" t="b">
        <f t="array" ref="J4">IF( SUM((Courses[[#This Row],[Code]] = Spring_2017[Code]) * 1), TRUE(), "")</f>
        <v>1</v>
      </c>
      <c r="K4" t="str">
        <f t="array" ref="K4">IF( SUM((Courses[[#This Row],[Code]] = Fall_2017[Code]) * 1), TRUE(), "")</f>
        <v/>
      </c>
      <c r="L4" t="str">
        <f t="array" ref="L4">IF( SUM((Courses[[#This Row],[Code]] = Spring_2018[Code]) * 1), TRUE(), "")</f>
        <v/>
      </c>
    </row>
    <row r="5" spans="1:14" x14ac:dyDescent="0.25">
      <c r="A5" t="str">
        <f>Courses[[#This Row],[Dpmt]] &amp; " " &amp; Courses[[#This Row],[Num]]</f>
        <v>SYS 6012</v>
      </c>
      <c r="B5" s="7" t="s">
        <v>5</v>
      </c>
      <c r="C5" s="9">
        <v>6012</v>
      </c>
      <c r="D5" t="s">
        <v>62</v>
      </c>
      <c r="E5" t="s">
        <v>95</v>
      </c>
      <c r="G5" t="s">
        <v>153</v>
      </c>
      <c r="H5" t="s">
        <v>135</v>
      </c>
      <c r="I5" t="str">
        <f t="array" ref="I5">IF( SUM((Courses[[#This Row],[Code]] = Fall_2016[Code]) * 1), TRUE(), "")</f>
        <v/>
      </c>
      <c r="J5" t="str">
        <f t="array" ref="J5">IF( SUM((Courses[[#This Row],[Code]] = Spring_2017[Code]) * 1), TRUE(), "")</f>
        <v/>
      </c>
      <c r="K5" t="b">
        <f t="array" ref="K5">IF( SUM((Courses[[#This Row],[Code]] = Fall_2017[Code]) * 1), TRUE(), "")</f>
        <v>1</v>
      </c>
      <c r="L5" t="str">
        <f t="array" ref="L5">IF( SUM((Courses[[#This Row],[Code]] = Spring_2018[Code]) * 1), TRUE(), "")</f>
        <v/>
      </c>
    </row>
    <row r="6" spans="1:14" x14ac:dyDescent="0.25">
      <c r="A6" t="str">
        <f>Courses[[#This Row],[Dpmt]] &amp; " " &amp; Courses[[#This Row],[Num]]</f>
        <v>SYS 6009</v>
      </c>
      <c r="B6" s="7" t="s">
        <v>5</v>
      </c>
      <c r="C6" s="9">
        <v>6009</v>
      </c>
      <c r="D6" t="s">
        <v>61</v>
      </c>
      <c r="E6" t="s">
        <v>98</v>
      </c>
      <c r="G6" t="s">
        <v>153</v>
      </c>
      <c r="H6" t="s">
        <v>134</v>
      </c>
      <c r="I6" t="str">
        <f t="array" ref="I6">IF( SUM((Courses[[#This Row],[Code]] = Fall_2016[Code]) * 1), TRUE(), "")</f>
        <v/>
      </c>
      <c r="J6" t="str">
        <f t="array" ref="J6">IF( SUM((Courses[[#This Row],[Code]] = Spring_2017[Code]) * 1), TRUE(), "")</f>
        <v/>
      </c>
      <c r="K6" t="str">
        <f t="array" ref="K6">IF( SUM((Courses[[#This Row],[Code]] = Fall_2017[Code]) * 1), TRUE(), "")</f>
        <v/>
      </c>
      <c r="L6" t="str">
        <f t="array" ref="L6">IF( SUM((Courses[[#This Row],[Code]] = Spring_2018[Code]) * 1), TRUE(), "")</f>
        <v/>
      </c>
    </row>
    <row r="7" spans="1:14" x14ac:dyDescent="0.25">
      <c r="A7" t="str">
        <f>Courses[[#This Row],[Dpmt]] &amp; " " &amp; Courses[[#This Row],[Num]]</f>
        <v>SYS 6023</v>
      </c>
      <c r="B7" s="7" t="s">
        <v>5</v>
      </c>
      <c r="C7" s="9">
        <v>6023</v>
      </c>
      <c r="D7" t="s">
        <v>68</v>
      </c>
      <c r="E7" t="s">
        <v>104</v>
      </c>
      <c r="G7" t="s">
        <v>153</v>
      </c>
      <c r="H7" t="s">
        <v>135</v>
      </c>
      <c r="I7" t="str">
        <f t="array" ref="I7">IF( SUM((Courses[[#This Row],[Code]] = Fall_2016[Code]) * 1), TRUE(), "")</f>
        <v/>
      </c>
      <c r="J7" t="str">
        <f t="array" ref="J7">IF( SUM((Courses[[#This Row],[Code]] = Spring_2017[Code]) * 1), TRUE(), "")</f>
        <v/>
      </c>
      <c r="K7" t="str">
        <f t="array" ref="K7">IF( SUM((Courses[[#This Row],[Code]] = Fall_2017[Code]) * 1), TRUE(), "")</f>
        <v/>
      </c>
      <c r="L7" t="b">
        <f t="array" ref="L7">IF( SUM((Courses[[#This Row],[Code]] = Spring_2018[Code]) * 1), TRUE(), "")</f>
        <v>1</v>
      </c>
    </row>
    <row r="8" spans="1:14" x14ac:dyDescent="0.25">
      <c r="A8" t="str">
        <f>Courses[[#This Row],[Dpmt]] &amp; " " &amp; Courses[[#This Row],[Num]]</f>
        <v>SYS 6034</v>
      </c>
      <c r="B8" s="7" t="s">
        <v>5</v>
      </c>
      <c r="C8" s="9">
        <v>6034</v>
      </c>
      <c r="D8" t="s">
        <v>70</v>
      </c>
      <c r="E8" t="s">
        <v>95</v>
      </c>
      <c r="G8" t="s">
        <v>153</v>
      </c>
      <c r="H8" t="s">
        <v>135</v>
      </c>
      <c r="I8" t="str">
        <f t="array" ref="I8">IF( SUM((Courses[[#This Row],[Code]] = Fall_2016[Code]) * 1), TRUE(), "")</f>
        <v/>
      </c>
      <c r="J8" t="str">
        <f t="array" ref="J8">IF( SUM((Courses[[#This Row],[Code]] = Spring_2017[Code]) * 1), TRUE(), "")</f>
        <v/>
      </c>
      <c r="K8" t="str">
        <f t="array" ref="K8">IF( SUM((Courses[[#This Row],[Code]] = Fall_2017[Code]) * 1), TRUE(), "")</f>
        <v/>
      </c>
      <c r="L8" t="str">
        <f t="array" ref="L8">IF( SUM((Courses[[#This Row],[Code]] = Spring_2018[Code]) * 1), TRUE(), "")</f>
        <v/>
      </c>
      <c r="N8" t="s">
        <v>168</v>
      </c>
    </row>
    <row r="9" spans="1:14" x14ac:dyDescent="0.25">
      <c r="A9" t="str">
        <f>Courses[[#This Row],[Dpmt]] &amp; " " &amp; Courses[[#This Row],[Num]]</f>
        <v>SYS 6035</v>
      </c>
      <c r="B9" s="7" t="s">
        <v>5</v>
      </c>
      <c r="C9" s="9">
        <v>6035</v>
      </c>
      <c r="D9" t="s">
        <v>71</v>
      </c>
      <c r="E9" t="s">
        <v>103</v>
      </c>
      <c r="G9" t="s">
        <v>153</v>
      </c>
      <c r="H9" t="s">
        <v>135</v>
      </c>
      <c r="I9" t="str">
        <f t="array" ref="I9">IF( SUM((Courses[[#This Row],[Code]] = Fall_2016[Code]) * 1), TRUE(), "")</f>
        <v/>
      </c>
      <c r="J9" t="b">
        <f t="array" ref="J9">IF( SUM((Courses[[#This Row],[Code]] = Spring_2017[Code]) * 1), TRUE(), "")</f>
        <v>1</v>
      </c>
      <c r="K9" t="str">
        <f t="array" ref="K9">IF( SUM((Courses[[#This Row],[Code]] = Fall_2017[Code]) * 1), TRUE(), "")</f>
        <v/>
      </c>
      <c r="L9" t="str">
        <f t="array" ref="L9">IF( SUM((Courses[[#This Row],[Code]] = Spring_2018[Code]) * 1), TRUE(), "")</f>
        <v/>
      </c>
      <c r="N9" t="s">
        <v>169</v>
      </c>
    </row>
    <row r="10" spans="1:14" x14ac:dyDescent="0.25">
      <c r="A10" t="str">
        <f>Courses[[#This Row],[Dpmt]] &amp; " " &amp; Courses[[#This Row],[Num]]</f>
        <v>SYS 6044</v>
      </c>
      <c r="B10" s="7" t="s">
        <v>5</v>
      </c>
      <c r="C10" s="9">
        <v>6044</v>
      </c>
      <c r="D10" t="s">
        <v>74</v>
      </c>
      <c r="E10" t="s">
        <v>115</v>
      </c>
      <c r="F10" t="s">
        <v>128</v>
      </c>
      <c r="G10" t="s">
        <v>153</v>
      </c>
      <c r="H10" t="s">
        <v>135</v>
      </c>
      <c r="I10" t="str">
        <f t="array" ref="I10">IF( SUM((Courses[[#This Row],[Code]] = Fall_2016[Code]) * 1), TRUE(), "")</f>
        <v/>
      </c>
      <c r="J10" t="str">
        <f t="array" ref="J10">IF( SUM((Courses[[#This Row],[Code]] = Spring_2017[Code]) * 1), TRUE(), "")</f>
        <v/>
      </c>
      <c r="K10" t="str">
        <f t="array" ref="K10">IF( SUM((Courses[[#This Row],[Code]] = Fall_2017[Code]) * 1), TRUE(), "")</f>
        <v/>
      </c>
      <c r="L10" t="str">
        <f t="array" ref="L10">IF( SUM((Courses[[#This Row],[Code]] = Spring_2018[Code]) * 1), TRUE(), "")</f>
        <v/>
      </c>
    </row>
    <row r="11" spans="1:14" x14ac:dyDescent="0.25">
      <c r="A11" t="str">
        <f>Courses[[#This Row],[Dpmt]] &amp; " " &amp; Courses[[#This Row],[Num]]</f>
        <v>SYS 7001</v>
      </c>
      <c r="B11" s="7" t="s">
        <v>5</v>
      </c>
      <c r="C11" s="9">
        <v>7001</v>
      </c>
      <c r="D11" t="s">
        <v>80</v>
      </c>
      <c r="E11" t="s">
        <v>108</v>
      </c>
      <c r="G11" t="s">
        <v>153</v>
      </c>
      <c r="H11" t="s">
        <v>135</v>
      </c>
      <c r="I11" t="str">
        <f t="array" ref="I11">IF( SUM((Courses[[#This Row],[Code]] = Fall_2016[Code]) * 1), TRUE(), "")</f>
        <v/>
      </c>
      <c r="J11" t="str">
        <f t="array" ref="J11">IF( SUM((Courses[[#This Row],[Code]] = Spring_2017[Code]) * 1), TRUE(), "")</f>
        <v/>
      </c>
      <c r="K11" t="str">
        <f t="array" ref="K11">IF( SUM((Courses[[#This Row],[Code]] = Fall_2017[Code]) * 1), TRUE(), "")</f>
        <v/>
      </c>
      <c r="L11" t="str">
        <f t="array" ref="L11">IF( SUM((Courses[[#This Row],[Code]] = Spring_2018[Code]) * 1), TRUE(), "")</f>
        <v/>
      </c>
    </row>
    <row r="12" spans="1:14" x14ac:dyDescent="0.25">
      <c r="A12" t="str">
        <f>Courses[[#This Row],[Dpmt]] &amp; " " &amp; Courses[[#This Row],[Num]]</f>
        <v>SYS 6021</v>
      </c>
      <c r="B12" s="7" t="s">
        <v>5</v>
      </c>
      <c r="C12" s="9">
        <v>6021</v>
      </c>
      <c r="D12" t="s">
        <v>67</v>
      </c>
      <c r="E12" t="s">
        <v>104</v>
      </c>
      <c r="F12" t="s">
        <v>126</v>
      </c>
      <c r="G12" t="s">
        <v>153</v>
      </c>
      <c r="H12" t="s">
        <v>134</v>
      </c>
      <c r="I12" t="b">
        <f t="array" ref="I12">IF( SUM((Courses[[#This Row],[Code]] = Fall_2016[Code]) * 1), TRUE(), "")</f>
        <v>1</v>
      </c>
      <c r="J12" t="str">
        <f t="array" ref="J12">IF( SUM((Courses[[#This Row],[Code]] = Spring_2017[Code]) * 1), TRUE(), "")</f>
        <v/>
      </c>
      <c r="K12" t="str">
        <f t="array" ref="K12">IF( SUM((Courses[[#This Row],[Code]] = Fall_2017[Code]) * 1), TRUE(), "")</f>
        <v/>
      </c>
      <c r="L12" t="str">
        <f t="array" ref="L12">IF( SUM((Courses[[#This Row],[Code]] = Spring_2018[Code]) * 1), TRUE(), "")</f>
        <v/>
      </c>
    </row>
    <row r="13" spans="1:14" x14ac:dyDescent="0.25">
      <c r="A13" t="str">
        <f>Courses[[#This Row],[Dpmt]] &amp; " " &amp; Courses[[#This Row],[Num]]</f>
        <v>SOC 5120</v>
      </c>
      <c r="B13" s="7" t="s">
        <v>161</v>
      </c>
      <c r="C13" s="9">
        <v>5120</v>
      </c>
      <c r="D13" t="s">
        <v>150</v>
      </c>
      <c r="E13" t="s">
        <v>103</v>
      </c>
      <c r="G13" t="s">
        <v>153</v>
      </c>
      <c r="H13" t="s">
        <v>135</v>
      </c>
      <c r="I13" t="str">
        <f t="array" ref="I13">IF( SUM((Courses[[#This Row],[Code]] = Fall_2016[Code]) * 1), TRUE(), "")</f>
        <v/>
      </c>
      <c r="J13" t="str">
        <f t="array" ref="J13">IF( SUM((Courses[[#This Row],[Code]] = Spring_2017[Code]) * 1), TRUE(), "")</f>
        <v/>
      </c>
      <c r="K13" t="str">
        <f t="array" ref="K13">IF( SUM((Courses[[#This Row],[Code]] = Fall_2017[Code]) * 1), TRUE(), "")</f>
        <v/>
      </c>
      <c r="L13" t="str">
        <f t="array" ref="L13">IF( SUM((Courses[[#This Row],[Code]] = Spring_2018[Code]) * 1), TRUE(), "")</f>
        <v/>
      </c>
      <c r="N13" t="s">
        <v>170</v>
      </c>
    </row>
    <row r="14" spans="1:14" x14ac:dyDescent="0.25">
      <c r="A14" t="str">
        <f>Courses[[#This Row],[Dpmt]] &amp; " " &amp; Courses[[#This Row],[Num]]</f>
        <v>PSYC 7700</v>
      </c>
      <c r="B14" s="7" t="s">
        <v>162</v>
      </c>
      <c r="C14" s="9">
        <v>7700</v>
      </c>
      <c r="D14" t="s">
        <v>158</v>
      </c>
      <c r="E14" t="s">
        <v>159</v>
      </c>
      <c r="G14" t="s">
        <v>153</v>
      </c>
      <c r="H14" t="s">
        <v>135</v>
      </c>
      <c r="I14" t="str">
        <f t="array" ref="I14">IF( SUM((Courses[[#This Row],[Code]] = Fall_2016[Code]) * 1), TRUE(), "")</f>
        <v/>
      </c>
      <c r="J14" t="str">
        <f t="array" ref="J14">IF( SUM((Courses[[#This Row],[Code]] = Spring_2017[Code]) * 1), TRUE(), "")</f>
        <v/>
      </c>
      <c r="K14" t="str">
        <f t="array" ref="K14">IF( SUM((Courses[[#This Row],[Code]] = Fall_2017[Code]) * 1), TRUE(), "")</f>
        <v/>
      </c>
      <c r="L14" t="str">
        <f t="array" ref="L14">IF( SUM((Courses[[#This Row],[Code]] = Spring_2018[Code]) * 1), TRUE(), "")</f>
        <v/>
      </c>
    </row>
    <row r="15" spans="1:14" x14ac:dyDescent="0.25">
      <c r="A15" s="8" t="str">
        <f>Courses[[#This Row],[Dpmt]] &amp; " " &amp; Courses[[#This Row],[Num]]</f>
        <v>PSYC 8730</v>
      </c>
      <c r="B15" s="7" t="s">
        <v>162</v>
      </c>
      <c r="C15" s="9">
        <v>8730</v>
      </c>
      <c r="D15" s="7" t="s">
        <v>166</v>
      </c>
      <c r="E15" s="7" t="s">
        <v>167</v>
      </c>
      <c r="F15" s="7"/>
      <c r="G15" t="s">
        <v>153</v>
      </c>
      <c r="H15" s="7" t="s">
        <v>135</v>
      </c>
      <c r="I15" s="7" t="str">
        <f t="array" ref="I15">IF( SUM((Courses[[#This Row],[Code]] = Fall_2016[Code]) * 1), TRUE(), "")</f>
        <v/>
      </c>
      <c r="J15" s="7" t="str">
        <f t="array" ref="J15">IF( SUM((Courses[[#This Row],[Code]] = Spring_2017[Code]) * 1), TRUE(), "")</f>
        <v/>
      </c>
      <c r="K15" s="7" t="str">
        <f t="array" ref="K15">IF( SUM((Courses[[#This Row],[Code]] = Fall_2017[Code]) * 1), TRUE(), "")</f>
        <v/>
      </c>
      <c r="L15" s="8" t="str">
        <f t="array" ref="L15">IF( SUM((Courses[[#This Row],[Code]] = Spring_2018[Code]) * 1), TRUE(), "")</f>
        <v/>
      </c>
    </row>
    <row r="16" spans="1:14" x14ac:dyDescent="0.25">
      <c r="A16" t="str">
        <f>Courses[[#This Row],[Dpmt]] &amp; " " &amp; Courses[[#This Row],[Num]]</f>
        <v>PLAN 5630</v>
      </c>
      <c r="B16" s="7" t="s">
        <v>137</v>
      </c>
      <c r="C16" s="9">
        <v>5630</v>
      </c>
      <c r="D16" t="s">
        <v>148</v>
      </c>
      <c r="E16" t="s">
        <v>157</v>
      </c>
      <c r="F16" t="s">
        <v>149</v>
      </c>
      <c r="G16" t="s">
        <v>153</v>
      </c>
      <c r="H16" t="s">
        <v>135</v>
      </c>
      <c r="I16" t="str">
        <f t="array" ref="I16">IF( SUM((Courses[[#This Row],[Code]] = Fall_2016[Code]) * 1), TRUE(), "")</f>
        <v/>
      </c>
      <c r="J16" t="str">
        <f t="array" ref="J16">IF( SUM((Courses[[#This Row],[Code]] = Spring_2017[Code]) * 1), TRUE(), "")</f>
        <v/>
      </c>
      <c r="K16" t="str">
        <f t="array" ref="K16">IF( SUM((Courses[[#This Row],[Code]] = Fall_2017[Code]) * 1), TRUE(), "")</f>
        <v/>
      </c>
      <c r="L16" t="str">
        <f t="array" ref="L16">IF( SUM((Courses[[#This Row],[Code]] = Spring_2018[Code]) * 1), TRUE(), "")</f>
        <v/>
      </c>
    </row>
    <row r="17" spans="1:12" x14ac:dyDescent="0.25">
      <c r="A17" t="str">
        <f>Courses[[#This Row],[Dpmt]] &amp; " " &amp; Courses[[#This Row],[Num]]</f>
        <v>PPOL 5025</v>
      </c>
      <c r="B17" s="7" t="s">
        <v>151</v>
      </c>
      <c r="C17" s="9">
        <v>5025</v>
      </c>
      <c r="D17" t="s">
        <v>152</v>
      </c>
      <c r="E17" t="s">
        <v>156</v>
      </c>
      <c r="G17" t="s">
        <v>153</v>
      </c>
      <c r="H17" t="s">
        <v>135</v>
      </c>
      <c r="I17" t="str">
        <f t="array" ref="I17">IF( SUM((Courses[[#This Row],[Code]] = Fall_2016[Code]) * 1), TRUE(), "")</f>
        <v/>
      </c>
      <c r="J17" t="str">
        <f t="array" ref="J17">IF( SUM((Courses[[#This Row],[Code]] = Spring_2017[Code]) * 1), TRUE(), "")</f>
        <v/>
      </c>
      <c r="K17" t="str">
        <f t="array" ref="K17">IF( SUM((Courses[[#This Row],[Code]] = Fall_2017[Code]) * 1), TRUE(), "")</f>
        <v/>
      </c>
      <c r="L17" t="str">
        <f t="array" ref="L17">IF( SUM((Courses[[#This Row],[Code]] = Spring_2018[Code]) * 1), TRUE(), "")</f>
        <v/>
      </c>
    </row>
    <row r="18" spans="1:12" x14ac:dyDescent="0.25">
      <c r="A18" t="str">
        <f>Courses[[#This Row],[Dpmt]] &amp; " " &amp; Courses[[#This Row],[Num]]</f>
        <v>SYS 6001</v>
      </c>
      <c r="B18" s="7" t="s">
        <v>5</v>
      </c>
      <c r="C18" s="9">
        <v>6001</v>
      </c>
      <c r="D18" t="s">
        <v>7</v>
      </c>
      <c r="E18" t="s">
        <v>95</v>
      </c>
      <c r="G18" t="b">
        <f>TRUE()</f>
        <v>1</v>
      </c>
      <c r="I18" t="b">
        <f t="array" ref="I18">IF( SUM((Courses[[#This Row],[Code]] = Fall_2016[Code]) * 1), TRUE(), "")</f>
        <v>1</v>
      </c>
      <c r="J18" t="str">
        <f t="array" ref="J18">IF( SUM((Courses[[#This Row],[Code]] = Spring_2017[Code]) * 1), TRUE(), "")</f>
        <v/>
      </c>
      <c r="K18" t="str">
        <f t="array" ref="K18">IF( SUM((Courses[[#This Row],[Code]] = Fall_2017[Code]) * 1), TRUE(), "")</f>
        <v/>
      </c>
      <c r="L18" t="str">
        <f t="array" ref="L18">IF( SUM((Courses[[#This Row],[Code]] = Spring_2018[Code]) * 1), TRUE(), "")</f>
        <v/>
      </c>
    </row>
    <row r="19" spans="1:12" x14ac:dyDescent="0.25">
      <c r="A19" t="str">
        <f>Courses[[#This Row],[Dpmt]] &amp; " " &amp; Courses[[#This Row],[Num]]</f>
        <v>SYS 6003</v>
      </c>
      <c r="B19" s="7" t="s">
        <v>5</v>
      </c>
      <c r="C19" s="9">
        <v>6003</v>
      </c>
      <c r="D19" t="s">
        <v>60</v>
      </c>
      <c r="E19" t="s">
        <v>95</v>
      </c>
      <c r="G19" t="b">
        <f>TRUE()</f>
        <v>1</v>
      </c>
      <c r="I19" t="str">
        <f t="array" ref="I19">IF( SUM((Courses[[#This Row],[Code]] = Fall_2016[Code]) * 1), TRUE(), "")</f>
        <v/>
      </c>
      <c r="J19" t="str">
        <f t="array" ref="J19">IF( SUM((Courses[[#This Row],[Code]] = Spring_2017[Code]) * 1), TRUE(), "")</f>
        <v/>
      </c>
      <c r="K19" t="b">
        <f t="array" ref="K19">IF( SUM((Courses[[#This Row],[Code]] = Fall_2017[Code]) * 1), TRUE(), "")</f>
        <v>1</v>
      </c>
      <c r="L19" t="str">
        <f t="array" ref="L19">IF( SUM((Courses[[#This Row],[Code]] = Spring_2018[Code]) * 1), TRUE(), "")</f>
        <v/>
      </c>
    </row>
    <row r="20" spans="1:12" x14ac:dyDescent="0.25">
      <c r="A20" t="str">
        <f>Courses[[#This Row],[Dpmt]] &amp; " " &amp; Courses[[#This Row],[Num]]</f>
        <v>SYS 6005</v>
      </c>
      <c r="B20" s="7" t="s">
        <v>5</v>
      </c>
      <c r="C20" s="9">
        <v>6005</v>
      </c>
      <c r="D20" t="s">
        <v>59</v>
      </c>
      <c r="E20" t="s">
        <v>95</v>
      </c>
      <c r="G20" t="b">
        <f>TRUE()</f>
        <v>1</v>
      </c>
      <c r="I20" t="b">
        <f t="array" ref="I20">IF( SUM((Courses[[#This Row],[Code]] = Fall_2016[Code]) * 1), TRUE(), "")</f>
        <v>1</v>
      </c>
      <c r="J20" t="str">
        <f t="array" ref="J20">IF( SUM((Courses[[#This Row],[Code]] = Spring_2017[Code]) * 1), TRUE(), "")</f>
        <v/>
      </c>
      <c r="K20" t="str">
        <f t="array" ref="K20">IF( SUM((Courses[[#This Row],[Code]] = Fall_2017[Code]) * 1), TRUE(), "")</f>
        <v/>
      </c>
      <c r="L20" t="str">
        <f t="array" ref="L20">IF( SUM((Courses[[#This Row],[Code]] = Spring_2018[Code]) * 1), TRUE(), "")</f>
        <v/>
      </c>
    </row>
    <row r="21" spans="1:12" x14ac:dyDescent="0.25">
      <c r="A21" t="str">
        <f>Courses[[#This Row],[Dpmt]] &amp; " " &amp; Courses[[#This Row],[Num]]</f>
        <v>SYS 6013</v>
      </c>
      <c r="B21" s="7" t="s">
        <v>5</v>
      </c>
      <c r="C21" s="9">
        <v>6013</v>
      </c>
      <c r="D21" t="s">
        <v>63</v>
      </c>
      <c r="G21" t="s">
        <v>153</v>
      </c>
      <c r="I21" t="str">
        <f t="array" ref="I21">IF( SUM((Courses[[#This Row],[Code]] = Fall_2016[Code]) * 1), TRUE(), "")</f>
        <v/>
      </c>
      <c r="J21" t="str">
        <f t="array" ref="J21">IF( SUM((Courses[[#This Row],[Code]] = Spring_2017[Code]) * 1), TRUE(), "")</f>
        <v/>
      </c>
      <c r="K21" t="str">
        <f t="array" ref="K21">IF( SUM((Courses[[#This Row],[Code]] = Fall_2017[Code]) * 1), TRUE(), "")</f>
        <v/>
      </c>
      <c r="L21" t="str">
        <f t="array" ref="L21">IF( SUM((Courses[[#This Row],[Code]] = Spring_2018[Code]) * 1), TRUE(), "")</f>
        <v/>
      </c>
    </row>
    <row r="22" spans="1:12" x14ac:dyDescent="0.25">
      <c r="A22" t="str">
        <f>Courses[[#This Row],[Dpmt]] &amp; " " &amp; Courses[[#This Row],[Num]]</f>
        <v>SYS 6014</v>
      </c>
      <c r="B22" s="7" t="s">
        <v>5</v>
      </c>
      <c r="C22" s="9">
        <v>6014</v>
      </c>
      <c r="D22" t="s">
        <v>64</v>
      </c>
      <c r="E22" t="s">
        <v>96</v>
      </c>
      <c r="G22" t="s">
        <v>153</v>
      </c>
      <c r="I22" t="str">
        <f t="array" ref="I22">IF( SUM((Courses[[#This Row],[Code]] = Fall_2016[Code]) * 1), TRUE(), "")</f>
        <v/>
      </c>
      <c r="J22" t="str">
        <f t="array" ref="J22">IF( SUM((Courses[[#This Row],[Code]] = Spring_2017[Code]) * 1), TRUE(), "")</f>
        <v/>
      </c>
      <c r="K22" t="str">
        <f t="array" ref="K22">IF( SUM((Courses[[#This Row],[Code]] = Fall_2017[Code]) * 1), TRUE(), "")</f>
        <v/>
      </c>
      <c r="L22" t="str">
        <f t="array" ref="L22">IF( SUM((Courses[[#This Row],[Code]] = Spring_2018[Code]) * 1), TRUE(), "")</f>
        <v/>
      </c>
    </row>
    <row r="23" spans="1:12" x14ac:dyDescent="0.25">
      <c r="A23" t="str">
        <f>Courses[[#This Row],[Dpmt]] &amp; " " &amp; Courses[[#This Row],[Num]]</f>
        <v>SYS 6026</v>
      </c>
      <c r="B23" s="7" t="s">
        <v>5</v>
      </c>
      <c r="C23" s="9">
        <v>6026</v>
      </c>
      <c r="D23" t="s">
        <v>69</v>
      </c>
      <c r="E23" t="s">
        <v>102</v>
      </c>
      <c r="G23" t="s">
        <v>153</v>
      </c>
      <c r="I23" t="str">
        <f t="array" ref="I23">IF( SUM((Courses[[#This Row],[Code]] = Fall_2016[Code]) * 1), TRUE(), "")</f>
        <v/>
      </c>
      <c r="J23" t="str">
        <f t="array" ref="J23">IF( SUM((Courses[[#This Row],[Code]] = Spring_2017[Code]) * 1), TRUE(), "")</f>
        <v/>
      </c>
      <c r="K23" t="str">
        <f t="array" ref="K23">IF( SUM((Courses[[#This Row],[Code]] = Fall_2017[Code]) * 1), TRUE(), "")</f>
        <v/>
      </c>
      <c r="L23" t="str">
        <f t="array" ref="L23">IF( SUM((Courses[[#This Row],[Code]] = Spring_2018[Code]) * 1), TRUE(), "")</f>
        <v/>
      </c>
    </row>
    <row r="24" spans="1:12" x14ac:dyDescent="0.25">
      <c r="A24" t="str">
        <f>Courses[[#This Row],[Dpmt]] &amp; " " &amp; Courses[[#This Row],[Num]]</f>
        <v>SYS 6042</v>
      </c>
      <c r="B24" s="7" t="s">
        <v>5</v>
      </c>
      <c r="C24" s="9">
        <v>6042</v>
      </c>
      <c r="D24" t="s">
        <v>72</v>
      </c>
      <c r="G24" t="s">
        <v>153</v>
      </c>
      <c r="I24" t="str">
        <f t="array" ref="I24">IF( SUM((Courses[[#This Row],[Code]] = Fall_2016[Code]) * 1), TRUE(), "")</f>
        <v/>
      </c>
      <c r="J24" t="str">
        <f t="array" ref="J24">IF( SUM((Courses[[#This Row],[Code]] = Spring_2017[Code]) * 1), TRUE(), "")</f>
        <v/>
      </c>
      <c r="K24" t="str">
        <f t="array" ref="K24">IF( SUM((Courses[[#This Row],[Code]] = Fall_2017[Code]) * 1), TRUE(), "")</f>
        <v/>
      </c>
      <c r="L24" t="str">
        <f t="array" ref="L24">IF( SUM((Courses[[#This Row],[Code]] = Spring_2018[Code]) * 1), TRUE(), "")</f>
        <v/>
      </c>
    </row>
    <row r="25" spans="1:12" x14ac:dyDescent="0.25">
      <c r="A25" t="str">
        <f>Courses[[#This Row],[Dpmt]] &amp; " " &amp; Courses[[#This Row],[Num]]</f>
        <v>SYS 6043</v>
      </c>
      <c r="B25" s="7" t="s">
        <v>5</v>
      </c>
      <c r="C25" s="9">
        <v>6043</v>
      </c>
      <c r="D25" t="s">
        <v>73</v>
      </c>
      <c r="G25" t="s">
        <v>153</v>
      </c>
      <c r="I25" t="str">
        <f t="array" ref="I25">IF( SUM((Courses[[#This Row],[Code]] = Fall_2016[Code]) * 1), TRUE(), "")</f>
        <v/>
      </c>
      <c r="J25" t="str">
        <f t="array" ref="J25">IF( SUM((Courses[[#This Row],[Code]] = Spring_2017[Code]) * 1), TRUE(), "")</f>
        <v/>
      </c>
      <c r="K25" t="str">
        <f t="array" ref="K25">IF( SUM((Courses[[#This Row],[Code]] = Fall_2017[Code]) * 1), TRUE(), "")</f>
        <v/>
      </c>
      <c r="L25" t="str">
        <f t="array" ref="L25">IF( SUM((Courses[[#This Row],[Code]] = Spring_2018[Code]) * 1), TRUE(), "")</f>
        <v/>
      </c>
    </row>
    <row r="26" spans="1:12" x14ac:dyDescent="0.25">
      <c r="A26" t="str">
        <f>Courses[[#This Row],[Dpmt]] &amp; " " &amp; Courses[[#This Row],[Num]]</f>
        <v>SYS 6581</v>
      </c>
      <c r="B26" s="7" t="s">
        <v>5</v>
      </c>
      <c r="C26" s="9">
        <v>6581</v>
      </c>
      <c r="D26" t="s">
        <v>123</v>
      </c>
      <c r="E26" t="s">
        <v>95</v>
      </c>
      <c r="G26" t="s">
        <v>153</v>
      </c>
      <c r="H26" t="s">
        <v>134</v>
      </c>
      <c r="I26" t="str">
        <f t="array" ref="I26">IF( SUM((Courses[[#This Row],[Code]] = Fall_2016[Code]) * 1), TRUE(), "")</f>
        <v/>
      </c>
      <c r="J26" t="str">
        <f t="array" ref="J26">IF( SUM((Courses[[#This Row],[Code]] = Spring_2017[Code]) * 1), TRUE(), "")</f>
        <v/>
      </c>
      <c r="K26" t="str">
        <f t="array" ref="K26">IF( SUM((Courses[[#This Row],[Code]] = Fall_2017[Code]) * 1), TRUE(), "")</f>
        <v/>
      </c>
      <c r="L26" t="str">
        <f t="array" ref="L26">IF( SUM((Courses[[#This Row],[Code]] = Spring_2018[Code]) * 1), TRUE(), "")</f>
        <v/>
      </c>
    </row>
    <row r="27" spans="1:12" x14ac:dyDescent="0.25">
      <c r="A27" t="str">
        <f>Courses[[#This Row],[Dpmt]] &amp; " " &amp; Courses[[#This Row],[Num]]</f>
        <v>SYS 6582</v>
      </c>
      <c r="B27" s="7" t="s">
        <v>5</v>
      </c>
      <c r="C27" s="9">
        <v>6582</v>
      </c>
      <c r="D27" t="s">
        <v>123</v>
      </c>
      <c r="E27" t="s">
        <v>103</v>
      </c>
      <c r="G27" t="s">
        <v>153</v>
      </c>
      <c r="H27" t="s">
        <v>134</v>
      </c>
      <c r="I27" t="str">
        <f t="array" ref="I27">IF( SUM((Courses[[#This Row],[Code]] = Fall_2016[Code]) * 1), TRUE(), "")</f>
        <v/>
      </c>
      <c r="J27" t="str">
        <f t="array" ref="J27">IF( SUM((Courses[[#This Row],[Code]] = Spring_2017[Code]) * 1), TRUE(), "")</f>
        <v/>
      </c>
      <c r="K27" t="str">
        <f t="array" ref="K27">IF( SUM((Courses[[#This Row],[Code]] = Fall_2017[Code]) * 1), TRUE(), "")</f>
        <v/>
      </c>
      <c r="L27" t="str">
        <f t="array" ref="L27">IF( SUM((Courses[[#This Row],[Code]] = Spring_2018[Code]) * 1), TRUE(), "")</f>
        <v/>
      </c>
    </row>
    <row r="28" spans="1:12" x14ac:dyDescent="0.25">
      <c r="A28" t="str">
        <f>Courses[[#This Row],[Dpmt]] &amp; " " &amp; Courses[[#This Row],[Num]]</f>
        <v>SYS 6993</v>
      </c>
      <c r="B28" s="7" t="s">
        <v>5</v>
      </c>
      <c r="C28" s="9">
        <v>6993</v>
      </c>
      <c r="D28" t="s">
        <v>26</v>
      </c>
      <c r="E28" t="s">
        <v>100</v>
      </c>
      <c r="G28" t="s">
        <v>153</v>
      </c>
      <c r="H28" t="s">
        <v>134</v>
      </c>
      <c r="I28" t="str">
        <f t="array" ref="I28">IF( SUM((Courses[[#This Row],[Code]] = Fall_2016[Code]) * 1), TRUE(), "")</f>
        <v/>
      </c>
      <c r="J28" t="str">
        <f t="array" ref="J28">IF( SUM((Courses[[#This Row],[Code]] = Spring_2017[Code]) * 1), TRUE(), "")</f>
        <v/>
      </c>
      <c r="K28" t="str">
        <f t="array" ref="K28">IF( SUM((Courses[[#This Row],[Code]] = Fall_2017[Code]) * 1), TRUE(), "")</f>
        <v/>
      </c>
      <c r="L28" t="str">
        <f t="array" ref="L28">IF( SUM((Courses[[#This Row],[Code]] = Spring_2018[Code]) * 1), TRUE(), "")</f>
        <v/>
      </c>
    </row>
    <row r="29" spans="1:12" x14ac:dyDescent="0.25">
      <c r="A29" t="str">
        <f>Courses[[#This Row],[Dpmt]] &amp; " " &amp; Courses[[#This Row],[Num]]</f>
        <v>SYS 6045</v>
      </c>
      <c r="B29" s="7" t="s">
        <v>5</v>
      </c>
      <c r="C29" s="9">
        <v>6045</v>
      </c>
      <c r="D29" t="s">
        <v>75</v>
      </c>
      <c r="G29" t="s">
        <v>153</v>
      </c>
      <c r="I29" t="str">
        <f t="array" ref="I29">IF( SUM((Courses[[#This Row],[Code]] = Fall_2016[Code]) * 1), TRUE(), "")</f>
        <v/>
      </c>
      <c r="J29" t="str">
        <f t="array" ref="J29">IF( SUM((Courses[[#This Row],[Code]] = Spring_2017[Code]) * 1), TRUE(), "")</f>
        <v/>
      </c>
      <c r="K29" t="str">
        <f t="array" ref="K29">IF( SUM((Courses[[#This Row],[Code]] = Fall_2017[Code]) * 1), TRUE(), "")</f>
        <v/>
      </c>
      <c r="L29" t="str">
        <f t="array" ref="L29">IF( SUM((Courses[[#This Row],[Code]] = Spring_2018[Code]) * 1), TRUE(), "")</f>
        <v/>
      </c>
    </row>
    <row r="30" spans="1:12" x14ac:dyDescent="0.25">
      <c r="A30" t="str">
        <f>Courses[[#This Row],[Dpmt]] &amp; " " &amp; Courses[[#This Row],[Num]]</f>
        <v>SYS 7002</v>
      </c>
      <c r="B30" s="7" t="s">
        <v>5</v>
      </c>
      <c r="C30" s="9">
        <v>7002</v>
      </c>
      <c r="D30" t="s">
        <v>81</v>
      </c>
      <c r="E30" t="s">
        <v>109</v>
      </c>
      <c r="G30" t="s">
        <v>153</v>
      </c>
      <c r="H30" t="s">
        <v>134</v>
      </c>
      <c r="I30" t="str">
        <f t="array" ref="I30">IF( SUM((Courses[[#This Row],[Code]] = Fall_2016[Code]) * 1), TRUE(), "")</f>
        <v/>
      </c>
      <c r="J30" t="str">
        <f t="array" ref="J30">IF( SUM((Courses[[#This Row],[Code]] = Spring_2017[Code]) * 1), TRUE(), "")</f>
        <v/>
      </c>
      <c r="K30" t="str">
        <f t="array" ref="K30">IF( SUM((Courses[[#This Row],[Code]] = Fall_2017[Code]) * 1), TRUE(), "")</f>
        <v/>
      </c>
      <c r="L30" t="str">
        <f t="array" ref="L30">IF( SUM((Courses[[#This Row],[Code]] = Spring_2018[Code]) * 1), TRUE(), "")</f>
        <v/>
      </c>
    </row>
    <row r="31" spans="1:12" x14ac:dyDescent="0.25">
      <c r="A31" t="str">
        <f>Courses[[#This Row],[Dpmt]] &amp; " " &amp; Courses[[#This Row],[Num]]</f>
        <v>SYS 7005</v>
      </c>
      <c r="B31" s="7" t="s">
        <v>5</v>
      </c>
      <c r="C31" s="9">
        <v>7005</v>
      </c>
      <c r="D31" t="s">
        <v>82</v>
      </c>
      <c r="E31" t="s">
        <v>109</v>
      </c>
      <c r="F31" t="s">
        <v>132</v>
      </c>
      <c r="G31" t="s">
        <v>153</v>
      </c>
      <c r="H31" t="s">
        <v>134</v>
      </c>
      <c r="I31" t="str">
        <f t="array" ref="I31">IF( SUM((Courses[[#This Row],[Code]] = Fall_2016[Code]) * 1), TRUE(), "")</f>
        <v/>
      </c>
      <c r="J31" t="str">
        <f t="array" ref="J31">IF( SUM((Courses[[#This Row],[Code]] = Spring_2017[Code]) * 1), TRUE(), "")</f>
        <v/>
      </c>
      <c r="K31" t="str">
        <f t="array" ref="K31">IF( SUM((Courses[[#This Row],[Code]] = Fall_2017[Code]) * 1), TRUE(), "")</f>
        <v/>
      </c>
      <c r="L31" t="str">
        <f t="array" ref="L31">IF( SUM((Courses[[#This Row],[Code]] = Spring_2018[Code]) * 1), TRUE(), "")</f>
        <v/>
      </c>
    </row>
    <row r="32" spans="1:12" x14ac:dyDescent="0.25">
      <c r="A32" t="str">
        <f>Courses[[#This Row],[Dpmt]] &amp; " " &amp; Courses[[#This Row],[Num]]</f>
        <v>SYS 6050</v>
      </c>
      <c r="B32" s="7" t="s">
        <v>5</v>
      </c>
      <c r="C32" s="9">
        <v>6050</v>
      </c>
      <c r="D32" t="s">
        <v>76</v>
      </c>
      <c r="E32" t="s">
        <v>103</v>
      </c>
      <c r="F32" t="s">
        <v>128</v>
      </c>
      <c r="G32" t="s">
        <v>153</v>
      </c>
      <c r="I32" t="str">
        <f t="array" ref="I32">IF( SUM((Courses[[#This Row],[Code]] = Fall_2016[Code]) * 1), TRUE(), "")</f>
        <v/>
      </c>
      <c r="J32" t="str">
        <f t="array" ref="J32">IF( SUM((Courses[[#This Row],[Code]] = Spring_2017[Code]) * 1), TRUE(), "")</f>
        <v/>
      </c>
      <c r="K32" t="str">
        <f t="array" ref="K32">IF( SUM((Courses[[#This Row],[Code]] = Fall_2017[Code]) * 1), TRUE(), "")</f>
        <v/>
      </c>
      <c r="L32" t="str">
        <f t="array" ref="L32">IF( SUM((Courses[[#This Row],[Code]] = Spring_2018[Code]) * 1), TRUE(), "")</f>
        <v/>
      </c>
    </row>
    <row r="33" spans="1:12" x14ac:dyDescent="0.25">
      <c r="A33" t="str">
        <f>Courses[[#This Row],[Dpmt]] &amp; " " &amp; Courses[[#This Row],[Num]]</f>
        <v>SYS 7021</v>
      </c>
      <c r="B33" s="7" t="s">
        <v>5</v>
      </c>
      <c r="C33" s="9">
        <v>7021</v>
      </c>
      <c r="D33" t="s">
        <v>84</v>
      </c>
      <c r="E33" t="s">
        <v>110</v>
      </c>
      <c r="F33" t="s">
        <v>130</v>
      </c>
      <c r="G33" t="s">
        <v>153</v>
      </c>
      <c r="H33" t="s">
        <v>134</v>
      </c>
      <c r="I33" t="str">
        <f t="array" ref="I33">IF( SUM((Courses[[#This Row],[Code]] = Fall_2016[Code]) * 1), TRUE(), "")</f>
        <v/>
      </c>
      <c r="J33" t="str">
        <f t="array" ref="J33">IF( SUM((Courses[[#This Row],[Code]] = Spring_2017[Code]) * 1), TRUE(), "")</f>
        <v/>
      </c>
      <c r="K33" t="str">
        <f t="array" ref="K33">IF( SUM((Courses[[#This Row],[Code]] = Fall_2017[Code]) * 1), TRUE(), "")</f>
        <v/>
      </c>
      <c r="L33" t="str">
        <f t="array" ref="L33">IF( SUM((Courses[[#This Row],[Code]] = Spring_2018[Code]) * 1), TRUE(), "")</f>
        <v/>
      </c>
    </row>
    <row r="34" spans="1:12" x14ac:dyDescent="0.25">
      <c r="A34" t="str">
        <f>Courses[[#This Row],[Dpmt]] &amp; " " &amp; Courses[[#This Row],[Num]]</f>
        <v>SYS 6054</v>
      </c>
      <c r="B34" s="7" t="s">
        <v>5</v>
      </c>
      <c r="C34" s="9">
        <v>6054</v>
      </c>
      <c r="D34" t="s">
        <v>77</v>
      </c>
      <c r="E34" t="s">
        <v>105</v>
      </c>
      <c r="F34" t="s">
        <v>128</v>
      </c>
      <c r="G34" t="s">
        <v>153</v>
      </c>
      <c r="I34" t="str">
        <f t="array" ref="I34">IF( SUM((Courses[[#This Row],[Code]] = Fall_2016[Code]) * 1), TRUE(), "")</f>
        <v/>
      </c>
      <c r="J34" t="str">
        <f t="array" ref="J34">IF( SUM((Courses[[#This Row],[Code]] = Spring_2017[Code]) * 1), TRUE(), "")</f>
        <v/>
      </c>
      <c r="K34" t="str">
        <f t="array" ref="K34">IF( SUM((Courses[[#This Row],[Code]] = Fall_2017[Code]) * 1), TRUE(), "")</f>
        <v/>
      </c>
      <c r="L34" t="str">
        <f t="array" ref="L34">IF( SUM((Courses[[#This Row],[Code]] = Spring_2018[Code]) * 1), TRUE(), "")</f>
        <v/>
      </c>
    </row>
    <row r="35" spans="1:12" x14ac:dyDescent="0.25">
      <c r="A35" t="str">
        <f>Courses[[#This Row],[Dpmt]] &amp; " " &amp; Courses[[#This Row],[Num]]</f>
        <v>SYS 6064</v>
      </c>
      <c r="B35" s="7" t="s">
        <v>5</v>
      </c>
      <c r="C35" s="9">
        <v>6064</v>
      </c>
      <c r="D35" t="s">
        <v>78</v>
      </c>
      <c r="G35" t="s">
        <v>153</v>
      </c>
      <c r="I35" t="str">
        <f t="array" ref="I35">IF( SUM((Courses[[#This Row],[Code]] = Fall_2016[Code]) * 1), TRUE(), "")</f>
        <v/>
      </c>
      <c r="J35" t="str">
        <f t="array" ref="J35">IF( SUM((Courses[[#This Row],[Code]] = Spring_2017[Code]) * 1), TRUE(), "")</f>
        <v/>
      </c>
      <c r="K35" t="str">
        <f t="array" ref="K35">IF( SUM((Courses[[#This Row],[Code]] = Fall_2017[Code]) * 1), TRUE(), "")</f>
        <v/>
      </c>
      <c r="L35" t="str">
        <f t="array" ref="L35">IF( SUM((Courses[[#This Row],[Code]] = Spring_2018[Code]) * 1), TRUE(), "")</f>
        <v/>
      </c>
    </row>
    <row r="36" spans="1:12" x14ac:dyDescent="0.25">
      <c r="A36" t="str">
        <f>Courses[[#This Row],[Dpmt]] &amp; " " &amp; Courses[[#This Row],[Num]]</f>
        <v>SYS 6070</v>
      </c>
      <c r="B36" s="7" t="s">
        <v>5</v>
      </c>
      <c r="C36" s="9">
        <v>6070</v>
      </c>
      <c r="D36" t="s">
        <v>79</v>
      </c>
      <c r="E36" t="s">
        <v>106</v>
      </c>
      <c r="F36" t="s">
        <v>129</v>
      </c>
      <c r="G36" t="s">
        <v>153</v>
      </c>
      <c r="I36" t="str">
        <f t="array" ref="I36">IF( SUM((Courses[[#This Row],[Code]] = Fall_2016[Code]) * 1), TRUE(), "")</f>
        <v/>
      </c>
      <c r="J36" t="str">
        <f t="array" ref="J36">IF( SUM((Courses[[#This Row],[Code]] = Spring_2017[Code]) * 1), TRUE(), "")</f>
        <v/>
      </c>
      <c r="K36" t="str">
        <f t="array" ref="K36">IF( SUM((Courses[[#This Row],[Code]] = Fall_2017[Code]) * 1), TRUE(), "")</f>
        <v/>
      </c>
      <c r="L36" t="str">
        <f t="array" ref="L36">IF( SUM((Courses[[#This Row],[Code]] = Spring_2018[Code]) * 1), TRUE(), "")</f>
        <v/>
      </c>
    </row>
    <row r="37" spans="1:12" x14ac:dyDescent="0.25">
      <c r="A37" t="str">
        <f>Courses[[#This Row],[Dpmt]] &amp; " " &amp; Courses[[#This Row],[Num]]</f>
        <v>SYS 6074</v>
      </c>
      <c r="B37" s="7" t="s">
        <v>5</v>
      </c>
      <c r="C37" s="9">
        <v>6074</v>
      </c>
      <c r="D37" t="s">
        <v>94</v>
      </c>
      <c r="G37" t="s">
        <v>153</v>
      </c>
      <c r="I37" t="str">
        <f t="array" ref="I37">IF( SUM((Courses[[#This Row],[Code]] = Fall_2016[Code]) * 1), TRUE(), "")</f>
        <v/>
      </c>
      <c r="J37" t="str">
        <f t="array" ref="J37">IF( SUM((Courses[[#This Row],[Code]] = Spring_2017[Code]) * 1), TRUE(), "")</f>
        <v/>
      </c>
      <c r="K37" t="str">
        <f t="array" ref="K37">IF( SUM((Courses[[#This Row],[Code]] = Fall_2017[Code]) * 1), TRUE(), "")</f>
        <v/>
      </c>
      <c r="L37" t="str">
        <f t="array" ref="L37">IF( SUM((Courses[[#This Row],[Code]] = Spring_2018[Code]) * 1), TRUE(), "")</f>
        <v/>
      </c>
    </row>
    <row r="38" spans="1:12" x14ac:dyDescent="0.25">
      <c r="A38" t="str">
        <f>Courses[[#This Row],[Dpmt]] &amp; " " &amp; Courses[[#This Row],[Num]]</f>
        <v>SYS 6995</v>
      </c>
      <c r="B38" s="7" t="s">
        <v>5</v>
      </c>
      <c r="C38" s="9">
        <v>6995</v>
      </c>
      <c r="D38" t="s">
        <v>171</v>
      </c>
      <c r="E38" t="s">
        <v>100</v>
      </c>
      <c r="G38" t="b">
        <f>TRUE()</f>
        <v>1</v>
      </c>
      <c r="I38" t="str">
        <f t="array" ref="I38">IF( SUM((Courses[[#This Row],[Code]] = Fall_2016[Code]) * 1), TRUE(), "")</f>
        <v/>
      </c>
      <c r="J38" t="str">
        <f t="array" ref="J38">IF( SUM((Courses[[#This Row],[Code]] = Spring_2017[Code]) * 1), TRUE(), "")</f>
        <v/>
      </c>
      <c r="K38" t="b">
        <f t="array" ref="K38">IF( SUM((Courses[[#This Row],[Code]] = Fall_2017[Code]) * 1), TRUE(), "")</f>
        <v>1</v>
      </c>
      <c r="L38" t="b">
        <f t="array" ref="L38">IF( SUM((Courses[[#This Row],[Code]] = Spring_2018[Code]) * 1), TRUE(), "")</f>
        <v>1</v>
      </c>
    </row>
    <row r="39" spans="1:12" x14ac:dyDescent="0.25">
      <c r="A39" t="str">
        <f>Courses[[#This Row],[Dpmt]] &amp; " " &amp; Courses[[#This Row],[Num]]</f>
        <v>SYS 6997</v>
      </c>
      <c r="B39" s="7" t="s">
        <v>5</v>
      </c>
      <c r="C39" s="9">
        <v>6997</v>
      </c>
      <c r="D39" t="s">
        <v>172</v>
      </c>
      <c r="E39" t="s">
        <v>100</v>
      </c>
      <c r="F39" s="6" t="s">
        <v>124</v>
      </c>
      <c r="G39" t="b">
        <f>TRUE()</f>
        <v>1</v>
      </c>
      <c r="I39" t="str">
        <f t="array" ref="I39">IF( SUM((Courses[[#This Row],[Code]] = Fall_2016[Code]) * 1), TRUE(), "")</f>
        <v/>
      </c>
      <c r="J39" t="b">
        <f t="array" ref="J39">IF( SUM((Courses[[#This Row],[Code]] = Spring_2017[Code]) * 1), TRUE(), "")</f>
        <v>1</v>
      </c>
      <c r="K39" t="str">
        <f t="array" ref="K39">IF( SUM((Courses[[#This Row],[Code]] = Fall_2017[Code]) * 1), TRUE(), "")</f>
        <v/>
      </c>
      <c r="L39" t="str">
        <f t="array" ref="L39">IF( SUM((Courses[[#This Row],[Code]] = Spring_2018[Code]) * 1), TRUE(), "")</f>
        <v/>
      </c>
    </row>
    <row r="40" spans="1:12" x14ac:dyDescent="0.25">
      <c r="A40" t="str">
        <f>Courses[[#This Row],[Dpmt]] &amp; " " &amp; Courses[[#This Row],[Num]]</f>
        <v>SYS 7050</v>
      </c>
      <c r="B40" s="7" t="s">
        <v>5</v>
      </c>
      <c r="C40" s="9">
        <v>7050</v>
      </c>
      <c r="D40" t="s">
        <v>76</v>
      </c>
      <c r="E40" t="s">
        <v>105</v>
      </c>
      <c r="F40" t="s">
        <v>131</v>
      </c>
      <c r="G40" t="s">
        <v>153</v>
      </c>
      <c r="H40" t="s">
        <v>134</v>
      </c>
      <c r="I40" t="str">
        <f t="array" ref="I40">IF( SUM((Courses[[#This Row],[Code]] = Fall_2016[Code]) * 1), TRUE(), "")</f>
        <v/>
      </c>
      <c r="J40" t="str">
        <f t="array" ref="J40">IF( SUM((Courses[[#This Row],[Code]] = Spring_2017[Code]) * 1), TRUE(), "")</f>
        <v/>
      </c>
      <c r="K40" t="str">
        <f t="array" ref="K40">IF( SUM((Courses[[#This Row],[Code]] = Fall_2017[Code]) * 1), TRUE(), "")</f>
        <v/>
      </c>
      <c r="L40" t="str">
        <f t="array" ref="L40">IF( SUM((Courses[[#This Row],[Code]] = Spring_2018[Code]) * 1), TRUE(), "")</f>
        <v/>
      </c>
    </row>
    <row r="41" spans="1:12" x14ac:dyDescent="0.25">
      <c r="A41" t="str">
        <f>Courses[[#This Row],[Dpmt]] &amp; " " &amp; Courses[[#This Row],[Num]]</f>
        <v>SYS 7016</v>
      </c>
      <c r="B41" s="7" t="s">
        <v>5</v>
      </c>
      <c r="C41" s="9">
        <v>7016</v>
      </c>
      <c r="D41" t="s">
        <v>83</v>
      </c>
      <c r="G41" t="s">
        <v>153</v>
      </c>
      <c r="I41" t="str">
        <f t="array" ref="I41">IF( SUM((Courses[[#This Row],[Code]] = Fall_2016[Code]) * 1), TRUE(), "")</f>
        <v/>
      </c>
      <c r="J41" t="str">
        <f t="array" ref="J41">IF( SUM((Courses[[#This Row],[Code]] = Spring_2017[Code]) * 1), TRUE(), "")</f>
        <v/>
      </c>
      <c r="K41" t="str">
        <f t="array" ref="K41">IF( SUM((Courses[[#This Row],[Code]] = Fall_2017[Code]) * 1), TRUE(), "")</f>
        <v/>
      </c>
      <c r="L41" t="str">
        <f t="array" ref="L41">IF( SUM((Courses[[#This Row],[Code]] = Spring_2018[Code]) * 1), TRUE(), "")</f>
        <v/>
      </c>
    </row>
    <row r="42" spans="1:12" x14ac:dyDescent="0.25">
      <c r="A42" t="str">
        <f>Courses[[#This Row],[Dpmt]] &amp; " " &amp; Courses[[#This Row],[Num]]</f>
        <v>SYS 7027</v>
      </c>
      <c r="B42" s="7" t="s">
        <v>5</v>
      </c>
      <c r="C42" s="9">
        <v>7027</v>
      </c>
      <c r="D42" t="s">
        <v>85</v>
      </c>
      <c r="E42" t="s">
        <v>111</v>
      </c>
      <c r="G42" t="s">
        <v>153</v>
      </c>
      <c r="I42" t="str">
        <f t="array" ref="I42">IF( SUM((Courses[[#This Row],[Code]] = Fall_2016[Code]) * 1), TRUE(), "")</f>
        <v/>
      </c>
      <c r="J42" t="str">
        <f t="array" ref="J42">IF( SUM((Courses[[#This Row],[Code]] = Spring_2017[Code]) * 1), TRUE(), "")</f>
        <v/>
      </c>
      <c r="K42" t="str">
        <f t="array" ref="K42">IF( SUM((Courses[[#This Row],[Code]] = Fall_2017[Code]) * 1), TRUE(), "")</f>
        <v/>
      </c>
      <c r="L42" t="str">
        <f t="array" ref="L42">IF( SUM((Courses[[#This Row],[Code]] = Spring_2018[Code]) * 1), TRUE(), "")</f>
        <v/>
      </c>
    </row>
    <row r="43" spans="1:12" x14ac:dyDescent="0.25">
      <c r="A43" t="str">
        <f>Courses[[#This Row],[Dpmt]] &amp; " " &amp; Courses[[#This Row],[Num]]</f>
        <v>SYS 7063</v>
      </c>
      <c r="B43" s="7" t="s">
        <v>5</v>
      </c>
      <c r="C43" s="9">
        <v>7063</v>
      </c>
      <c r="D43" t="s">
        <v>91</v>
      </c>
      <c r="E43" t="s">
        <v>113</v>
      </c>
      <c r="G43" t="s">
        <v>153</v>
      </c>
      <c r="H43" t="s">
        <v>134</v>
      </c>
      <c r="I43" t="str">
        <f t="array" ref="I43">IF( SUM((Courses[[#This Row],[Code]] = Fall_2016[Code]) * 1), TRUE(), "")</f>
        <v/>
      </c>
      <c r="J43" t="str">
        <f t="array" ref="J43">IF( SUM((Courses[[#This Row],[Code]] = Spring_2017[Code]) * 1), TRUE(), "")</f>
        <v/>
      </c>
      <c r="K43" t="str">
        <f t="array" ref="K43">IF( SUM((Courses[[#This Row],[Code]] = Fall_2017[Code]) * 1), TRUE(), "")</f>
        <v/>
      </c>
      <c r="L43" t="str">
        <f t="array" ref="L43">IF( SUM((Courses[[#This Row],[Code]] = Spring_2018[Code]) * 1), TRUE(), "")</f>
        <v/>
      </c>
    </row>
    <row r="44" spans="1:12" x14ac:dyDescent="0.25">
      <c r="A44" t="str">
        <f>Courses[[#This Row],[Dpmt]] &amp; " " &amp; Courses[[#This Row],[Num]]</f>
        <v>SYS 7030</v>
      </c>
      <c r="B44" s="7" t="s">
        <v>5</v>
      </c>
      <c r="C44" s="9">
        <v>7030</v>
      </c>
      <c r="D44" t="s">
        <v>86</v>
      </c>
      <c r="G44" t="s">
        <v>153</v>
      </c>
      <c r="I44" t="str">
        <f t="array" ref="I44">IF( SUM((Courses[[#This Row],[Code]] = Fall_2016[Code]) * 1), TRUE(), "")</f>
        <v/>
      </c>
      <c r="J44" t="str">
        <f t="array" ref="J44">IF( SUM((Courses[[#This Row],[Code]] = Spring_2017[Code]) * 1), TRUE(), "")</f>
        <v/>
      </c>
      <c r="K44" t="str">
        <f t="array" ref="K44">IF( SUM((Courses[[#This Row],[Code]] = Fall_2017[Code]) * 1), TRUE(), "")</f>
        <v/>
      </c>
      <c r="L44" t="str">
        <f t="array" ref="L44">IF( SUM((Courses[[#This Row],[Code]] = Spring_2018[Code]) * 1), TRUE(), "")</f>
        <v/>
      </c>
    </row>
    <row r="45" spans="1:12" x14ac:dyDescent="0.25">
      <c r="A45" t="str">
        <f>Courses[[#This Row],[Dpmt]] &amp; " " &amp; Courses[[#This Row],[Num]]</f>
        <v>SYS 7034</v>
      </c>
      <c r="B45" s="7" t="s">
        <v>5</v>
      </c>
      <c r="C45" s="9">
        <v>7034</v>
      </c>
      <c r="D45" t="s">
        <v>87</v>
      </c>
      <c r="G45" t="s">
        <v>153</v>
      </c>
      <c r="I45" t="str">
        <f t="array" ref="I45">IF( SUM((Courses[[#This Row],[Code]] = Fall_2016[Code]) * 1), TRUE(), "")</f>
        <v/>
      </c>
      <c r="J45" t="str">
        <f t="array" ref="J45">IF( SUM((Courses[[#This Row],[Code]] = Spring_2017[Code]) * 1), TRUE(), "")</f>
        <v/>
      </c>
      <c r="K45" t="str">
        <f t="array" ref="K45">IF( SUM((Courses[[#This Row],[Code]] = Fall_2017[Code]) * 1), TRUE(), "")</f>
        <v/>
      </c>
      <c r="L45" t="str">
        <f t="array" ref="L45">IF( SUM((Courses[[#This Row],[Code]] = Spring_2018[Code]) * 1), TRUE(), "")</f>
        <v/>
      </c>
    </row>
    <row r="46" spans="1:12" x14ac:dyDescent="0.25">
      <c r="A46" t="str">
        <f>Courses[[#This Row],[Dpmt]] &amp; " " &amp; Courses[[#This Row],[Num]]</f>
        <v>SYS 7042</v>
      </c>
      <c r="B46" s="7" t="s">
        <v>5</v>
      </c>
      <c r="C46" s="9">
        <v>7042</v>
      </c>
      <c r="D46" t="s">
        <v>88</v>
      </c>
      <c r="G46" t="s">
        <v>153</v>
      </c>
      <c r="I46" t="str">
        <f t="array" ref="I46">IF( SUM((Courses[[#This Row],[Code]] = Fall_2016[Code]) * 1), TRUE(), "")</f>
        <v/>
      </c>
      <c r="J46" t="str">
        <f t="array" ref="J46">IF( SUM((Courses[[#This Row],[Code]] = Spring_2017[Code]) * 1), TRUE(), "")</f>
        <v/>
      </c>
      <c r="K46" t="str">
        <f t="array" ref="K46">IF( SUM((Courses[[#This Row],[Code]] = Fall_2017[Code]) * 1), TRUE(), "")</f>
        <v/>
      </c>
      <c r="L46" t="str">
        <f t="array" ref="L46">IF( SUM((Courses[[#This Row],[Code]] = Spring_2018[Code]) * 1), TRUE(), "")</f>
        <v/>
      </c>
    </row>
    <row r="47" spans="1:12" x14ac:dyDescent="0.25">
      <c r="A47" t="str">
        <f>Courses[[#This Row],[Dpmt]] &amp; " " &amp; Courses[[#This Row],[Num]]</f>
        <v>SYS 7097</v>
      </c>
      <c r="B47" s="7" t="s">
        <v>5</v>
      </c>
      <c r="C47" s="9">
        <v>7097</v>
      </c>
      <c r="D47" t="s">
        <v>117</v>
      </c>
      <c r="E47" t="s">
        <v>118</v>
      </c>
      <c r="G47" t="s">
        <v>153</v>
      </c>
      <c r="H47" t="s">
        <v>134</v>
      </c>
      <c r="I47" t="str">
        <f t="array" ref="I47">IF( SUM((Courses[[#This Row],[Code]] = Fall_2016[Code]) * 1), TRUE(), "")</f>
        <v/>
      </c>
      <c r="J47" t="str">
        <f t="array" ref="J47">IF( SUM((Courses[[#This Row],[Code]] = Spring_2017[Code]) * 1), TRUE(), "")</f>
        <v/>
      </c>
      <c r="K47" t="str">
        <f t="array" ref="K47">IF( SUM((Courses[[#This Row],[Code]] = Fall_2017[Code]) * 1), TRUE(), "")</f>
        <v/>
      </c>
      <c r="L47" t="str">
        <f t="array" ref="L47">IF( SUM((Courses[[#This Row],[Code]] = Spring_2018[Code]) * 1), TRUE(), "")</f>
        <v/>
      </c>
    </row>
    <row r="48" spans="1:12" x14ac:dyDescent="0.25">
      <c r="A48" t="str">
        <f>Courses[[#This Row],[Dpmt]] &amp; " " &amp; Courses[[#This Row],[Num]]</f>
        <v>SYS 7581</v>
      </c>
      <c r="B48" s="7" t="s">
        <v>5</v>
      </c>
      <c r="C48" s="9">
        <v>7581</v>
      </c>
      <c r="D48" t="s">
        <v>119</v>
      </c>
      <c r="E48" t="s">
        <v>120</v>
      </c>
      <c r="G48" t="s">
        <v>153</v>
      </c>
      <c r="H48" t="s">
        <v>134</v>
      </c>
      <c r="I48" t="str">
        <f t="array" ref="I48">IF( SUM((Courses[[#This Row],[Code]] = Fall_2016[Code]) * 1), TRUE(), "")</f>
        <v/>
      </c>
      <c r="J48" t="str">
        <f t="array" ref="J48">IF( SUM((Courses[[#This Row],[Code]] = Spring_2017[Code]) * 1), TRUE(), "")</f>
        <v/>
      </c>
      <c r="K48" t="str">
        <f t="array" ref="K48">IF( SUM((Courses[[#This Row],[Code]] = Fall_2017[Code]) * 1), TRUE(), "")</f>
        <v/>
      </c>
      <c r="L48" t="str">
        <f t="array" ref="L48">IF( SUM((Courses[[#This Row],[Code]] = Spring_2018[Code]) * 1), TRUE(), "")</f>
        <v/>
      </c>
    </row>
    <row r="49" spans="1:12" x14ac:dyDescent="0.25">
      <c r="A49" t="str">
        <f>Courses[[#This Row],[Dpmt]] &amp; " " &amp; Courses[[#This Row],[Num]]</f>
        <v>SYS 7582</v>
      </c>
      <c r="B49" s="7" t="s">
        <v>5</v>
      </c>
      <c r="C49" s="9">
        <v>7582</v>
      </c>
      <c r="D49" t="s">
        <v>121</v>
      </c>
      <c r="E49" t="s">
        <v>122</v>
      </c>
      <c r="G49" t="s">
        <v>153</v>
      </c>
      <c r="H49" t="s">
        <v>134</v>
      </c>
      <c r="I49" t="str">
        <f t="array" ref="I49">IF( SUM((Courses[[#This Row],[Code]] = Fall_2016[Code]) * 1), TRUE(), "")</f>
        <v/>
      </c>
      <c r="J49" t="str">
        <f t="array" ref="J49">IF( SUM((Courses[[#This Row],[Code]] = Spring_2017[Code]) * 1), TRUE(), "")</f>
        <v/>
      </c>
      <c r="K49" t="str">
        <f t="array" ref="K49">IF( SUM((Courses[[#This Row],[Code]] = Fall_2017[Code]) * 1), TRUE(), "")</f>
        <v/>
      </c>
      <c r="L49" t="str">
        <f t="array" ref="L49">IF( SUM((Courses[[#This Row],[Code]] = Spring_2018[Code]) * 1), TRUE(), "")</f>
        <v/>
      </c>
    </row>
    <row r="50" spans="1:12" x14ac:dyDescent="0.25">
      <c r="A50" t="str">
        <f>Courses[[#This Row],[Dpmt]] &amp; " " &amp; Courses[[#This Row],[Num]]</f>
        <v>SYS 7993</v>
      </c>
      <c r="B50" s="7" t="s">
        <v>5</v>
      </c>
      <c r="C50" s="9">
        <v>7993</v>
      </c>
      <c r="D50" t="s">
        <v>26</v>
      </c>
      <c r="E50" t="s">
        <v>100</v>
      </c>
      <c r="G50" t="s">
        <v>153</v>
      </c>
      <c r="H50" t="s">
        <v>134</v>
      </c>
      <c r="I50" t="str">
        <f t="array" ref="I50">IF( SUM((Courses[[#This Row],[Code]] = Fall_2016[Code]) * 1), TRUE(), "")</f>
        <v/>
      </c>
      <c r="J50" t="str">
        <f t="array" ref="J50">IF( SUM((Courses[[#This Row],[Code]] = Spring_2017[Code]) * 1), TRUE(), "")</f>
        <v/>
      </c>
      <c r="K50" t="str">
        <f t="array" ref="K50">IF( SUM((Courses[[#This Row],[Code]] = Fall_2017[Code]) * 1), TRUE(), "")</f>
        <v/>
      </c>
      <c r="L50" t="str">
        <f t="array" ref="L50">IF( SUM((Courses[[#This Row],[Code]] = Spring_2018[Code]) * 1), TRUE(), "")</f>
        <v/>
      </c>
    </row>
    <row r="51" spans="1:12" x14ac:dyDescent="0.25">
      <c r="A51" t="str">
        <f>Courses[[#This Row],[Dpmt]] &amp; " " &amp; Courses[[#This Row],[Num]]</f>
        <v>SYS 7052</v>
      </c>
      <c r="B51" s="7" t="s">
        <v>5</v>
      </c>
      <c r="C51" s="9">
        <v>7052</v>
      </c>
      <c r="D51" t="s">
        <v>89</v>
      </c>
      <c r="E51" t="s">
        <v>112</v>
      </c>
      <c r="G51" t="s">
        <v>153</v>
      </c>
      <c r="I51" t="str">
        <f t="array" ref="I51">IF( SUM((Courses[[#This Row],[Code]] = Fall_2016[Code]) * 1), TRUE(), "")</f>
        <v/>
      </c>
      <c r="J51" t="str">
        <f t="array" ref="J51">IF( SUM((Courses[[#This Row],[Code]] = Spring_2017[Code]) * 1), TRUE(), "")</f>
        <v/>
      </c>
      <c r="K51" t="str">
        <f t="array" ref="K51">IF( SUM((Courses[[#This Row],[Code]] = Fall_2017[Code]) * 1), TRUE(), "")</f>
        <v/>
      </c>
      <c r="L51" t="str">
        <f t="array" ref="L51">IF( SUM((Courses[[#This Row],[Code]] = Spring_2018[Code]) * 1), TRUE(), "")</f>
        <v/>
      </c>
    </row>
    <row r="52" spans="1:12" x14ac:dyDescent="0.25">
      <c r="A52" t="str">
        <f>Courses[[#This Row],[Dpmt]] &amp; " " &amp; Courses[[#This Row],[Num]]</f>
        <v>SYS 7054</v>
      </c>
      <c r="B52" s="7" t="s">
        <v>5</v>
      </c>
      <c r="C52" s="9">
        <v>7054</v>
      </c>
      <c r="D52" t="s">
        <v>90</v>
      </c>
      <c r="G52" t="s">
        <v>153</v>
      </c>
      <c r="I52" t="str">
        <f t="array" ref="I52">IF( SUM((Courses[[#This Row],[Code]] = Fall_2016[Code]) * 1), TRUE(), "")</f>
        <v/>
      </c>
      <c r="J52" t="str">
        <f t="array" ref="J52">IF( SUM((Courses[[#This Row],[Code]] = Spring_2017[Code]) * 1), TRUE(), "")</f>
        <v/>
      </c>
      <c r="K52" t="str">
        <f t="array" ref="K52">IF( SUM((Courses[[#This Row],[Code]] = Fall_2017[Code]) * 1), TRUE(), "")</f>
        <v/>
      </c>
      <c r="L52" t="str">
        <f t="array" ref="L52">IF( SUM((Courses[[#This Row],[Code]] = Spring_2018[Code]) * 1), TRUE(), "")</f>
        <v/>
      </c>
    </row>
    <row r="53" spans="1:12" x14ac:dyDescent="0.25">
      <c r="A53" t="str">
        <f>Courses[[#This Row],[Dpmt]] &amp; " " &amp; Courses[[#This Row],[Num]]</f>
        <v>SYS 7070</v>
      </c>
      <c r="B53" s="7" t="s">
        <v>5</v>
      </c>
      <c r="C53" s="9">
        <v>7070</v>
      </c>
      <c r="D53" t="s">
        <v>92</v>
      </c>
      <c r="G53" t="s">
        <v>153</v>
      </c>
      <c r="I53" t="str">
        <f t="array" ref="I53">IF( SUM((Courses[[#This Row],[Code]] = Fall_2016[Code]) * 1), TRUE(), "")</f>
        <v/>
      </c>
      <c r="J53" t="str">
        <f t="array" ref="J53">IF( SUM((Courses[[#This Row],[Code]] = Spring_2017[Code]) * 1), TRUE(), "")</f>
        <v/>
      </c>
      <c r="K53" t="str">
        <f t="array" ref="K53">IF( SUM((Courses[[#This Row],[Code]] = Fall_2017[Code]) * 1), TRUE(), "")</f>
        <v/>
      </c>
      <c r="L53" t="str">
        <f t="array" ref="L53">IF( SUM((Courses[[#This Row],[Code]] = Spring_2018[Code]) * 1), TRUE(), "")</f>
        <v/>
      </c>
    </row>
    <row r="54" spans="1:12" x14ac:dyDescent="0.25">
      <c r="A54" t="str">
        <f>Courses[[#This Row],[Dpmt]] &amp; " " &amp; Courses[[#This Row],[Num]]</f>
        <v>SYS 7075</v>
      </c>
      <c r="B54" s="7" t="s">
        <v>5</v>
      </c>
      <c r="C54" s="9">
        <v>7075</v>
      </c>
      <c r="D54" t="s">
        <v>93</v>
      </c>
      <c r="E54" t="s">
        <v>114</v>
      </c>
      <c r="G54" t="s">
        <v>153</v>
      </c>
      <c r="I54" t="str">
        <f t="array" ref="I54">IF( SUM((Courses[[#This Row],[Code]] = Fall_2016[Code]) * 1), TRUE(), "")</f>
        <v/>
      </c>
      <c r="J54" t="str">
        <f t="array" ref="J54">IF( SUM((Courses[[#This Row],[Code]] = Spring_2017[Code]) * 1), TRUE(), "")</f>
        <v/>
      </c>
      <c r="K54" t="str">
        <f t="array" ref="K54">IF( SUM((Courses[[#This Row],[Code]] = Fall_2017[Code]) * 1), TRUE(), "")</f>
        <v/>
      </c>
      <c r="L54" t="str">
        <f t="array" ref="L54">IF( SUM((Courses[[#This Row],[Code]] = Spring_2018[Code]) * 1), TRUE(), "")</f>
        <v/>
      </c>
    </row>
    <row r="55" spans="1:12" x14ac:dyDescent="0.25">
      <c r="A55" t="str">
        <f>Courses[[#This Row],[Dpmt]] &amp; " " &amp; Courses[[#This Row],[Num]]</f>
        <v>SYS 7096</v>
      </c>
      <c r="B55" s="7" t="s">
        <v>5</v>
      </c>
      <c r="C55" s="9">
        <v>7096</v>
      </c>
      <c r="D55" t="s">
        <v>8</v>
      </c>
      <c r="E55" t="s">
        <v>100</v>
      </c>
      <c r="G55" t="b">
        <f>TRUE()</f>
        <v>1</v>
      </c>
      <c r="I55" t="b">
        <f t="array" ref="I55">IF( SUM((Courses[[#This Row],[Code]] = Fall_2016[Code]) * 1), TRUE(), "")</f>
        <v>1</v>
      </c>
      <c r="J55" t="b">
        <f t="array" ref="J55">IF( SUM((Courses[[#This Row],[Code]] = Spring_2017[Code]) * 1), TRUE(), "")</f>
        <v>1</v>
      </c>
      <c r="K55" t="str">
        <f t="array" ref="K55">IF( SUM((Courses[[#This Row],[Code]] = Fall_2017[Code]) * 1), TRUE(), "")</f>
        <v/>
      </c>
      <c r="L55" t="str">
        <f t="array" ref="L55">IF( SUM((Courses[[#This Row],[Code]] = Spring_2018[Code]) * 1), TRUE(), "")</f>
        <v/>
      </c>
    </row>
    <row r="56" spans="1:12" x14ac:dyDescent="0.25">
      <c r="A56" t="str">
        <f>Courses[[#This Row],[Dpmt]] &amp; " " &amp; Courses[[#This Row],[Num]]</f>
        <v>SYS 8995</v>
      </c>
      <c r="B56" s="7" t="s">
        <v>5</v>
      </c>
      <c r="C56" s="9">
        <v>8995</v>
      </c>
      <c r="D56" t="s">
        <v>173</v>
      </c>
      <c r="E56" t="s">
        <v>100</v>
      </c>
      <c r="G56" t="b">
        <f>TRUE()</f>
        <v>1</v>
      </c>
      <c r="I56" t="str">
        <f t="array" ref="I56">IF( SUM((Courses[[#This Row],[Code]] = Fall_2016[Code]) * 1), TRUE(), "")</f>
        <v/>
      </c>
      <c r="J56" t="str">
        <f t="array" ref="J56">IF( SUM((Courses[[#This Row],[Code]] = Spring_2017[Code]) * 1), TRUE(), "")</f>
        <v/>
      </c>
      <c r="K56" t="str">
        <f t="array" ref="K56">IF( SUM((Courses[[#This Row],[Code]] = Fall_2017[Code]) * 1), TRUE(), "")</f>
        <v/>
      </c>
      <c r="L56" t="str">
        <f t="array" ref="L56">IF( SUM((Courses[[#This Row],[Code]] = Spring_2018[Code]) * 1), TRUE(), "")</f>
        <v/>
      </c>
    </row>
    <row r="57" spans="1:12" x14ac:dyDescent="0.25">
      <c r="A57" t="str">
        <f>Courses[[#This Row],[Dpmt]] &amp; " " &amp; Courses[[#This Row],[Num]]</f>
        <v>SYS 8997</v>
      </c>
      <c r="B57" s="7" t="s">
        <v>5</v>
      </c>
      <c r="C57" s="9">
        <v>8997</v>
      </c>
      <c r="D57" t="s">
        <v>174</v>
      </c>
      <c r="E57" t="s">
        <v>100</v>
      </c>
      <c r="F57" s="6" t="s">
        <v>124</v>
      </c>
      <c r="G57" t="b">
        <f>TRUE()</f>
        <v>1</v>
      </c>
      <c r="I57" t="str">
        <f t="array" ref="I57">IF( SUM((Courses[[#This Row],[Code]] = Fall_2016[Code]) * 1), TRUE(), "")</f>
        <v/>
      </c>
      <c r="J57" t="str">
        <f t="array" ref="J57">IF( SUM((Courses[[#This Row],[Code]] = Spring_2017[Code]) * 1), TRUE(), "")</f>
        <v/>
      </c>
      <c r="K57" t="str">
        <f t="array" ref="K57">IF( SUM((Courses[[#This Row],[Code]] = Fall_2017[Code]) * 1), TRUE(), "")</f>
        <v/>
      </c>
      <c r="L57" t="str">
        <f t="array" ref="L57">IF( SUM((Courses[[#This Row],[Code]] = Spring_2018[Code]) * 1), TRUE(), "")</f>
        <v/>
      </c>
    </row>
    <row r="58" spans="1:12" x14ac:dyDescent="0.25">
      <c r="A58" t="str">
        <f>Courses[[#This Row],[Dpmt]] &amp; " " &amp; Courses[[#This Row],[Num]]</f>
        <v>SYS 8999</v>
      </c>
      <c r="B58" s="7" t="s">
        <v>5</v>
      </c>
      <c r="C58" s="9">
        <v>8999</v>
      </c>
      <c r="D58" s="12" t="s">
        <v>175</v>
      </c>
      <c r="E58" t="s">
        <v>100</v>
      </c>
      <c r="F58" t="s">
        <v>176</v>
      </c>
      <c r="G58" t="b">
        <f>TRUE()</f>
        <v>1</v>
      </c>
      <c r="I58" t="b">
        <f t="array" ref="I58">IF( SUM((Courses[[#This Row],[Code]] = Fall_2016[Code]) * 1), TRUE(), "")</f>
        <v>1</v>
      </c>
      <c r="J58" t="str">
        <f t="array" ref="J58">IF( SUM((Courses[[#This Row],[Code]] = Spring_2017[Code]) * 1), TRUE(), "")</f>
        <v/>
      </c>
      <c r="K58" t="b">
        <f t="array" ref="K58">IF( SUM((Courses[[#This Row],[Code]] = Fall_2017[Code]) * 1), TRUE(), "")</f>
        <v>1</v>
      </c>
      <c r="L58" t="b">
        <f t="array" ref="L58">IF( SUM((Courses[[#This Row],[Code]] = Spring_2018[Code]) * 1), TRUE(), "")</f>
        <v>1</v>
      </c>
    </row>
    <row r="59" spans="1:12" x14ac:dyDescent="0.25">
      <c r="A59" t="str">
        <f>Courses[[#This Row],[Dpmt]] &amp; " " &amp; Courses[[#This Row],[Num]]</f>
        <v>PSYC 7710</v>
      </c>
      <c r="B59" s="7" t="s">
        <v>162</v>
      </c>
      <c r="C59" s="9">
        <v>7710</v>
      </c>
      <c r="D59" t="s">
        <v>160</v>
      </c>
      <c r="E59" t="s">
        <v>95</v>
      </c>
      <c r="G59" t="s">
        <v>153</v>
      </c>
      <c r="I59" t="str">
        <f t="array" ref="I59">IF( SUM((Courses[[#This Row],[Code]] = Fall_2016[Code]) * 1), TRUE(), "")</f>
        <v/>
      </c>
      <c r="J59" t="str">
        <f t="array" ref="J59">IF( SUM((Courses[[#This Row],[Code]] = Spring_2017[Code]) * 1), TRUE(), "")</f>
        <v/>
      </c>
      <c r="K59" t="str">
        <f t="array" ref="K59">IF( SUM((Courses[[#This Row],[Code]] = Fall_2017[Code]) * 1), TRUE(), "")</f>
        <v/>
      </c>
      <c r="L59" t="str">
        <f t="array" ref="L59">IF( SUM((Courses[[#This Row],[Code]] = Spring_2018[Code]) * 1), TRUE(), "")</f>
        <v/>
      </c>
    </row>
    <row r="60" spans="1:12" x14ac:dyDescent="0.25">
      <c r="A60" s="7" t="str">
        <f>Courses[[#This Row],[Dpmt]] &amp; " " &amp; Courses[[#This Row],[Num]]</f>
        <v>PPOL 7005</v>
      </c>
      <c r="B60" s="7" t="s">
        <v>151</v>
      </c>
      <c r="C60" s="9">
        <v>7005</v>
      </c>
      <c r="D60" s="7" t="s">
        <v>154</v>
      </c>
      <c r="E60" s="7" t="s">
        <v>155</v>
      </c>
      <c r="F60" s="7"/>
      <c r="G60" t="s">
        <v>153</v>
      </c>
      <c r="H60" s="7"/>
      <c r="I60" s="7" t="str">
        <f t="array" ref="I60">IF( SUM((Courses[[#This Row],[Code]] = Fall_2016[Code]) * 1), TRUE(), "")</f>
        <v/>
      </c>
      <c r="J60" s="7" t="str">
        <f t="array" ref="J60">IF( SUM((Courses[[#This Row],[Code]] = Spring_2017[Code]) * 1), TRUE(), "")</f>
        <v/>
      </c>
      <c r="K60" s="7" t="str">
        <f t="array" ref="K60">IF( SUM((Courses[[#This Row],[Code]] = Fall_2017[Code]) * 1), TRUE(), "")</f>
        <v/>
      </c>
      <c r="L60" s="7" t="str">
        <f t="array" ref="L60">IF( SUM((Courses[[#This Row],[Code]] = Spring_2018[Code]) * 1), TRUE(), "")</f>
        <v/>
      </c>
    </row>
  </sheetData>
  <hyperlinks>
    <hyperlink ref="F57" r:id="rId1"/>
    <hyperlink ref="F39" r:id="rId2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16"/>
  <sheetViews>
    <sheetView workbookViewId="0">
      <selection activeCell="D39" sqref="D39"/>
    </sheetView>
  </sheetViews>
  <sheetFormatPr defaultRowHeight="15" x14ac:dyDescent="0.25"/>
  <sheetData>
    <row r="8" spans="1:1" x14ac:dyDescent="0.25">
      <c r="A8" t="s">
        <v>138</v>
      </c>
    </row>
    <row r="9" spans="1:1" x14ac:dyDescent="0.25">
      <c r="A9" t="s">
        <v>139</v>
      </c>
    </row>
    <row r="11" spans="1:1" x14ac:dyDescent="0.25">
      <c r="A11" t="s">
        <v>140</v>
      </c>
    </row>
    <row r="13" spans="1:1" x14ac:dyDescent="0.25">
      <c r="A13" t="s">
        <v>141</v>
      </c>
    </row>
    <row r="14" spans="1:1" x14ac:dyDescent="0.25">
      <c r="A14" t="s">
        <v>142</v>
      </c>
    </row>
    <row r="16" spans="1:1" x14ac:dyDescent="0.25">
      <c r="A16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workbookViewId="0">
      <selection activeCell="G2" sqref="G2:I3"/>
    </sheetView>
  </sheetViews>
  <sheetFormatPr defaultRowHeight="15" x14ac:dyDescent="0.25"/>
  <sheetData>
    <row r="2" spans="1:9" x14ac:dyDescent="0.25">
      <c r="A2" s="1" t="s">
        <v>0</v>
      </c>
      <c r="G2" s="11" t="s">
        <v>57</v>
      </c>
      <c r="H2" s="11"/>
      <c r="I2" s="11"/>
    </row>
    <row r="3" spans="1:9" x14ac:dyDescent="0.25">
      <c r="A3" t="s">
        <v>40</v>
      </c>
      <c r="G3" s="11"/>
      <c r="H3" s="11"/>
      <c r="I3" s="11"/>
    </row>
    <row r="4" spans="1:9" x14ac:dyDescent="0.25">
      <c r="A4" t="s">
        <v>55</v>
      </c>
    </row>
    <row r="6" spans="1:9" x14ac:dyDescent="0.25">
      <c r="A6" s="1" t="s">
        <v>9</v>
      </c>
    </row>
    <row r="7" spans="1:9" x14ac:dyDescent="0.25">
      <c r="A7" t="s">
        <v>41</v>
      </c>
    </row>
    <row r="8" spans="1:9" x14ac:dyDescent="0.25">
      <c r="A8" t="s">
        <v>54</v>
      </c>
    </row>
    <row r="10" spans="1:9" x14ac:dyDescent="0.25">
      <c r="A10" s="1" t="s">
        <v>12</v>
      </c>
    </row>
    <row r="11" spans="1:9" x14ac:dyDescent="0.25">
      <c r="A11" t="s">
        <v>52</v>
      </c>
    </row>
    <row r="13" spans="1:9" x14ac:dyDescent="0.25">
      <c r="A13" s="1" t="s">
        <v>10</v>
      </c>
    </row>
    <row r="14" spans="1:9" x14ac:dyDescent="0.25">
      <c r="A14" t="s">
        <v>53</v>
      </c>
    </row>
    <row r="16" spans="1:9" x14ac:dyDescent="0.25">
      <c r="A16" s="1" t="s">
        <v>49</v>
      </c>
    </row>
    <row r="17" spans="1:6" x14ac:dyDescent="0.25">
      <c r="A17" t="s">
        <v>56</v>
      </c>
    </row>
    <row r="19" spans="1:6" x14ac:dyDescent="0.25">
      <c r="F19" s="3"/>
    </row>
  </sheetData>
  <mergeCells count="1">
    <mergeCell ref="G2:I3"/>
  </mergeCells>
  <hyperlinks>
    <hyperlink ref="G2:I3" r:id="rId1" location="heading=h.kwuhphhohs6l" display="More Informatio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workbookViewId="0">
      <selection activeCell="G26" sqref="G26"/>
    </sheetView>
  </sheetViews>
  <sheetFormatPr defaultRowHeight="15" x14ac:dyDescent="0.25"/>
  <sheetData>
    <row r="2" spans="1:9" x14ac:dyDescent="0.25">
      <c r="A2" s="1" t="s">
        <v>0</v>
      </c>
      <c r="G2" s="11" t="s">
        <v>57</v>
      </c>
      <c r="H2" s="11"/>
      <c r="I2" s="11"/>
    </row>
    <row r="3" spans="1:9" x14ac:dyDescent="0.25">
      <c r="A3" t="s">
        <v>42</v>
      </c>
      <c r="G3" s="11"/>
      <c r="H3" s="11"/>
      <c r="I3" s="11"/>
    </row>
    <row r="4" spans="1:9" x14ac:dyDescent="0.25">
      <c r="A4" t="s">
        <v>145</v>
      </c>
    </row>
    <row r="6" spans="1:9" x14ac:dyDescent="0.25">
      <c r="A6" s="1" t="s">
        <v>9</v>
      </c>
    </row>
    <row r="7" spans="1:9" x14ac:dyDescent="0.25">
      <c r="A7" t="s">
        <v>44</v>
      </c>
    </row>
    <row r="8" spans="1:9" x14ac:dyDescent="0.25">
      <c r="A8" t="s">
        <v>45</v>
      </c>
      <c r="C8" t="s">
        <v>144</v>
      </c>
    </row>
    <row r="9" spans="1:9" x14ac:dyDescent="0.25">
      <c r="A9" t="s">
        <v>43</v>
      </c>
      <c r="C9" t="s">
        <v>144</v>
      </c>
    </row>
    <row r="11" spans="1:9" x14ac:dyDescent="0.25">
      <c r="A11" s="1" t="s">
        <v>12</v>
      </c>
    </row>
    <row r="12" spans="1:9" x14ac:dyDescent="0.25">
      <c r="A12" s="5" t="s">
        <v>147</v>
      </c>
    </row>
    <row r="13" spans="1:9" x14ac:dyDescent="0.25">
      <c r="A13" s="5" t="s">
        <v>146</v>
      </c>
    </row>
    <row r="15" spans="1:9" x14ac:dyDescent="0.25">
      <c r="A15" s="1" t="s">
        <v>10</v>
      </c>
    </row>
    <row r="16" spans="1:9" x14ac:dyDescent="0.25">
      <c r="A16" t="s">
        <v>46</v>
      </c>
    </row>
    <row r="17" spans="1:1" x14ac:dyDescent="0.25">
      <c r="A17" t="s">
        <v>47</v>
      </c>
    </row>
    <row r="18" spans="1:1" x14ac:dyDescent="0.25">
      <c r="A18" t="s">
        <v>48</v>
      </c>
    </row>
    <row r="20" spans="1:1" x14ac:dyDescent="0.25">
      <c r="A20" s="1" t="s">
        <v>49</v>
      </c>
    </row>
    <row r="21" spans="1:1" x14ac:dyDescent="0.25">
      <c r="A21" t="s">
        <v>50</v>
      </c>
    </row>
    <row r="22" spans="1:1" x14ac:dyDescent="0.25">
      <c r="A22" t="s">
        <v>51</v>
      </c>
    </row>
  </sheetData>
  <mergeCells count="1">
    <mergeCell ref="G2:I3"/>
  </mergeCells>
  <hyperlinks>
    <hyperlink ref="G2:I3" r:id="rId1" location="heading=h.kwuhphhohs6l" display="More Informati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Courses</vt:lpstr>
      <vt:lpstr>Course List</vt:lpstr>
      <vt:lpstr>Alternative Courses</vt:lpstr>
      <vt:lpstr>Thesis</vt:lpstr>
      <vt:lpstr>Publications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2016-08-16T14:12:08Z</dcterms:modified>
</cp:coreProperties>
</file>