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chael.rucker\homework\"/>
    </mc:Choice>
  </mc:AlternateContent>
  <xr:revisionPtr revIDLastSave="0" documentId="13_ncr:1_{2FC74FEF-249C-40F0-8555-B2DD46E03A5D}" xr6:coauthVersionLast="44" xr6:coauthVersionMax="44" xr10:uidLastSave="{00000000-0000-0000-0000-000000000000}"/>
  <bookViews>
    <workbookView xWindow="29145" yWindow="30" windowWidth="29040" windowHeight="17640" activeTab="1" xr2:uid="{00000000-000D-0000-FFFF-FFFF00000000}"/>
  </bookViews>
  <sheets>
    <sheet name="Source Data" sheetId="1" r:id="rId1"/>
    <sheet name="Bonus" sheetId="7" r:id="rId2"/>
    <sheet name="Outcomes Based on Date" sheetId="6" r:id="rId3"/>
    <sheet name="Pivot Table - Campaign Success " sheetId="3" r:id="rId4"/>
    <sheet name="Pivot - Campaign Success Sub " sheetId="5" r:id="rId5"/>
  </sheets>
  <calcPr calcId="191029"/>
  <pivotCaches>
    <pivotCache cacheId="27" r:id="rId6"/>
    <pivotCache cacheId="2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B12" i="7"/>
  <c r="B11" i="7"/>
  <c r="B10" i="7"/>
  <c r="E10" i="7" s="1"/>
  <c r="B9" i="7"/>
  <c r="B8" i="7"/>
  <c r="B7" i="7"/>
  <c r="B6" i="7"/>
  <c r="E6" i="7" s="1"/>
  <c r="B5" i="7"/>
  <c r="B4" i="7"/>
  <c r="B3" i="7"/>
  <c r="B2" i="7"/>
  <c r="G2" i="7" l="1"/>
  <c r="G6" i="7"/>
  <c r="G10" i="7"/>
  <c r="H6" i="7"/>
  <c r="H10" i="7"/>
  <c r="H3" i="7"/>
  <c r="F4" i="7"/>
  <c r="G12" i="7"/>
  <c r="G13" i="7"/>
  <c r="H9" i="7"/>
  <c r="H13" i="7"/>
  <c r="E2" i="7"/>
  <c r="F2" i="7" s="1"/>
  <c r="E9" i="7"/>
  <c r="G9" i="7" s="1"/>
  <c r="E5" i="7"/>
  <c r="F5" i="7" s="1"/>
  <c r="F10" i="7"/>
  <c r="F6" i="7"/>
  <c r="E12" i="7"/>
  <c r="F12" i="7" s="1"/>
  <c r="E8" i="7"/>
  <c r="H8" i="7" s="1"/>
  <c r="E4" i="7"/>
  <c r="H4" i="7" s="1"/>
  <c r="F13" i="7"/>
  <c r="E11" i="7"/>
  <c r="F11" i="7" s="1"/>
  <c r="E7" i="7"/>
  <c r="H7" i="7" s="1"/>
  <c r="E3" i="7"/>
  <c r="F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7" l="1"/>
  <c r="H5" i="7"/>
  <c r="F9" i="7"/>
  <c r="H12" i="7"/>
  <c r="G8" i="7"/>
  <c r="G11" i="7"/>
  <c r="H2" i="7"/>
  <c r="G5" i="7"/>
  <c r="F8" i="7"/>
  <c r="G4" i="7"/>
  <c r="H11" i="7"/>
  <c r="G3" i="7"/>
  <c r="G7" i="7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<sst xmlns="http://schemas.openxmlformats.org/spreadsheetml/2006/main" count="24821" uniqueCount="8403">
  <si>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</si>
  <si>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</si>
  <si>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</si>
  <si>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</si>
  <si>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</si>
  <si>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</si>
  <si>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</si>
  <si>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</si>
  <si>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</si>
  <si>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</si>
  <si>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</si>
  <si>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</si>
  <si>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</si>
  <si>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</si>
  <si>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</si>
  <si>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</si>
  <si>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</si>
  <si>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</si>
  <si>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</si>
  <si>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</si>
  <si>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</si>
  <si>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</si>
  <si>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</si>
  <si>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</si>
  <si>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</si>
  <si>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</si>
  <si>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</si>
  <si>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</si>
  <si>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</si>
  <si>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</si>
  <si>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</si>
  <si>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</si>
  <si>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</si>
  <si>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</si>
  <si>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</si>
  <si>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</si>
  <si>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</si>
  <si>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</si>
  <si>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</si>
  <si>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</si>
  <si>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</si>
  <si>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</si>
  <si>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</si>
  <si>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</si>
  <si>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</si>
  <si>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</si>
  <si>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</si>
  <si>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</si>
  <si>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</si>
  <si>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</si>
  <si>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</si>
  <si>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</si>
  <si>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</si>
  <si>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</si>
  <si>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</si>
  <si>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</si>
  <si>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</si>
  <si>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</si>
  <si>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</si>
  <si>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</si>
  <si>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</si>
  <si>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</si>
  <si>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</si>
  <si>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</si>
  <si>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</si>
  <si>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</si>
  <si>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</si>
  <si>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</si>
  <si>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</si>
  <si>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</si>
  <si>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</si>
  <si>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</si>
  <si>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</si>
  <si>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</si>
  <si>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</si>
  <si>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</si>
  <si>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</si>
  <si>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</si>
  <si>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</si>
  <si>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</si>
  <si>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</si>
  <si>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</si>
  <si>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</si>
  <si>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</si>
  <si>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</si>
  <si>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</si>
  <si>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</si>
  <si>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</si>
  <si>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</si>
  <si>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</si>
  <si>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</si>
  <si>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</si>
  <si>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</si>
  <si>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</si>
  <si>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</si>
  <si>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</si>
  <si>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</si>
  <si>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</si>
  <si>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</si>
  <si>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</si>
  <si>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</si>
  <si>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</si>
  <si>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</si>
  <si>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</si>
  <si>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</si>
  <si>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</si>
  <si>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</si>
  <si>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</si>
  <si>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</si>
  <si>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</si>
  <si>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</si>
  <si>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</si>
  <si>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</si>
  <si>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</si>
  <si>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</si>
  <si>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</si>
  <si>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</si>
  <si>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</si>
  <si>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</si>
  <si>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</si>
  <si>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</si>
  <si>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</si>
  <si>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</si>
  <si>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</si>
  <si>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</si>
  <si>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</si>
  <si>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</si>
  <si>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</si>
  <si>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</si>
  <si>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</si>
  <si>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</si>
  <si>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</si>
  <si>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</si>
  <si>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</si>
  <si>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</si>
  <si>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</si>
  <si>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</si>
  <si>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</si>
  <si>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</si>
  <si>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</si>
  <si>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</si>
  <si>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</si>
  <si>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</si>
  <si>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</si>
  <si>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</si>
  <si>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</si>
  <si>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</si>
  <si>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</si>
  <si>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</si>
  <si>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</si>
  <si>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</si>
  <si>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</si>
  <si>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</si>
  <si>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</si>
  <si>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</si>
  <si>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</si>
  <si>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</si>
  <si>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</si>
  <si>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</si>
  <si>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</si>
  <si>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</si>
  <si>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</si>
  <si>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</si>
  <si>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</si>
  <si>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</si>
  <si>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</si>
  <si>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</si>
  <si>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</si>
  <si>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</si>
  <si>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</si>
  <si>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</si>
  <si>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</si>
  <si>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</si>
  <si>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</si>
  <si>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</si>
  <si>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</si>
  <si>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</si>
  <si>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</si>
  <si>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</si>
  <si>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</si>
  <si>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</si>
  <si>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</si>
  <si>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</si>
  <si>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</si>
  <si>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</si>
  <si>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</si>
  <si>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</si>
  <si>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</si>
  <si>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</si>
  <si>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</si>
  <si>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</si>
  <si>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</si>
  <si>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</si>
  <si>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</si>
  <si>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</si>
  <si>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</si>
  <si>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</si>
  <si>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</si>
  <si>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</si>
  <si>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</si>
  <si>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</si>
  <si>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</si>
  <si>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</si>
  <si>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</si>
  <si>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</si>
  <si>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</si>
  <si>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</si>
  <si>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</si>
  <si>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</si>
  <si>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</si>
  <si>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</si>
  <si>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</si>
  <si>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</si>
  <si>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</si>
  <si>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</si>
  <si>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</si>
  <si>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</si>
  <si>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</si>
  <si>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</si>
  <si>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</si>
  <si>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</si>
  <si>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</si>
  <si>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</si>
  <si>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</si>
  <si>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</si>
  <si>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</si>
  <si>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</si>
  <si>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</si>
  <si>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</si>
  <si>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</si>
  <si>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</si>
  <si>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</si>
  <si>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</si>
  <si>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</si>
  <si>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</si>
  <si>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</si>
  <si>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</si>
  <si>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</si>
  <si>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</si>
  <si>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</si>
  <si>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</si>
  <si>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</si>
  <si>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</si>
  <si>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</si>
  <si>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</si>
  <si>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</si>
  <si>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</si>
  <si>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</si>
  <si>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</si>
  <si>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</si>
  <si>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</si>
  <si>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</si>
  <si>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</si>
  <si>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</si>
  <si>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</si>
  <si>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</si>
  <si>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</si>
  <si>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</si>
  <si>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</si>
  <si>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</si>
  <si>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</si>
  <si>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</si>
  <si>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</si>
  <si>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</si>
  <si>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</si>
  <si>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</si>
  <si>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</si>
  <si>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</si>
  <si>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</si>
  <si>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</si>
  <si>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</si>
  <si>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</si>
  <si>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</si>
  <si>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</si>
  <si>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</si>
  <si>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</si>
  <si>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</si>
  <si>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</si>
  <si>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</si>
  <si>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</si>
  <si>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</si>
  <si>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</si>
  <si>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</si>
  <si>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</si>
  <si>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</si>
  <si>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</si>
  <si>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</si>
  <si>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</si>
  <si>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</si>
  <si>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</si>
  <si>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</si>
  <si>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</si>
  <si>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</si>
  <si>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</si>
  <si>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</si>
  <si>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</si>
  <si>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</si>
  <si>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</si>
  <si>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</si>
  <si>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</si>
  <si>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</si>
  <si>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</si>
  <si>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</si>
  <si>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</si>
  <si>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</si>
  <si>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</si>
  <si>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</si>
  <si>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</si>
  <si>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</si>
  <si>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</si>
  <si>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</si>
  <si>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</si>
  <si>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</si>
  <si>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</si>
  <si>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</si>
  <si>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</si>
  <si>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</si>
  <si>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</si>
  <si>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</si>
  <si>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</si>
  <si>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</si>
  <si>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</si>
  <si>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</si>
  <si>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</si>
  <si>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</si>
  <si>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</si>
  <si>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</si>
  <si>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</si>
  <si>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</si>
  <si>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</si>
  <si>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</si>
  <si>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</si>
  <si>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</si>
  <si>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</si>
  <si>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</si>
  <si>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</si>
  <si>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</si>
  <si>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</si>
  <si>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</si>
  <si>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</si>
  <si>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</si>
  <si>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</si>
  <si>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</si>
  <si>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</si>
  <si>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</si>
  <si>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</si>
  <si>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</si>
  <si>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</si>
  <si>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</si>
  <si>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</si>
  <si>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</si>
  <si>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</si>
  <si>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</si>
  <si>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</si>
  <si>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</si>
  <si>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</si>
  <si>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</si>
  <si>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</si>
  <si>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</si>
  <si>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</si>
  <si>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</si>
  <si>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</si>
  <si>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</si>
  <si>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</si>
  <si>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</si>
  <si>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</si>
  <si>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</si>
  <si>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</si>
  <si>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</si>
  <si>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</si>
  <si>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</si>
  <si>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</si>
  <si>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</si>
  <si>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</si>
  <si>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</si>
  <si>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</si>
  <si>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</si>
  <si>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</si>
  <si>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</si>
  <si>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</si>
  <si>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</si>
  <si>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</si>
  <si>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</si>
  <si>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</si>
  <si>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</si>
  <si>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</si>
  <si>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</si>
  <si>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</si>
  <si>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</si>
  <si>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</si>
  <si>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</si>
  <si>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</si>
  <si>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</si>
  <si>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</si>
  <si>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</si>
  <si>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</si>
  <si>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</si>
  <si>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</si>
  <si>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</si>
  <si>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</si>
  <si>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</si>
  <si>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</si>
  <si>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</si>
  <si>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</si>
  <si>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</si>
  <si>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</si>
  <si>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</si>
  <si>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</si>
  <si>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</si>
  <si>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</si>
  <si>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</si>
  <si>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</si>
  <si>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</si>
  <si>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</si>
  <si>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</si>
  <si>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</si>
  <si>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</si>
  <si>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</si>
  <si>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</si>
  <si>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</si>
  <si>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</si>
  <si>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</si>
  <si>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</si>
  <si>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</si>
  <si>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</si>
  <si>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</si>
  <si>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</si>
  <si>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</si>
  <si>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</si>
  <si>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</si>
  <si>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</si>
  <si>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</si>
  <si>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</si>
  <si>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</si>
  <si>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</si>
  <si>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</si>
  <si>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</si>
  <si>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</si>
  <si>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</si>
  <si>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</si>
  <si>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</si>
  <si>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</si>
  <si>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</si>
  <si>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</si>
  <si>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</si>
  <si>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</si>
  <si>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</si>
  <si>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</si>
  <si>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</si>
  <si>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</si>
  <si>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</si>
  <si>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</si>
  <si>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</si>
  <si>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</si>
  <si>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</si>
  <si>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</si>
  <si>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</si>
  <si>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</si>
  <si>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</si>
  <si>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</si>
  <si>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</si>
  <si>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</si>
  <si>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</si>
  <si>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</si>
  <si>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</si>
  <si>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</si>
  <si>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</si>
  <si>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</si>
  <si>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</si>
  <si>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</si>
  <si>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</si>
  <si>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</si>
  <si>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</si>
  <si>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</si>
  <si>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</si>
  <si>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</si>
  <si>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</si>
  <si>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</si>
  <si>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</si>
  <si>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</si>
  <si>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</si>
  <si>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</si>
  <si>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</si>
  <si>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</si>
  <si>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</si>
  <si>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</si>
  <si>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</si>
  <si>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</si>
  <si>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</si>
  <si>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</si>
  <si>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</si>
  <si>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</si>
  <si>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</si>
  <si>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</si>
  <si>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</si>
  <si>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</si>
  <si>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</si>
  <si>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</si>
  <si>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</si>
  <si>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</si>
  <si>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</si>
  <si>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</si>
  <si>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</si>
  <si>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</si>
  <si>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</si>
  <si>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</si>
  <si>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</si>
  <si>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</si>
  <si>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</si>
  <si>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</si>
  <si>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</si>
  <si>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</si>
  <si>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</si>
  <si>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</si>
  <si>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</si>
  <si>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</si>
  <si>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</si>
  <si>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</si>
  <si>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</si>
  <si>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</si>
  <si>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</si>
  <si>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</si>
  <si>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</si>
  <si>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</si>
  <si>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</si>
  <si>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</si>
  <si>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</si>
  <si>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</si>
  <si>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</si>
  <si>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</si>
  <si>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</si>
  <si>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</si>
  <si>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</si>
  <si>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</si>
  <si>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</si>
  <si>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</si>
  <si>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</si>
  <si>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</si>
  <si>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</si>
  <si>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</si>
  <si>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</si>
  <si>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</si>
  <si>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</si>
  <si>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</si>
  <si>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</si>
  <si>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</si>
  <si>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</si>
  <si>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</si>
  <si>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</si>
  <si>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</si>
  <si>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</si>
  <si>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</si>
  <si>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</si>
  <si>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</si>
  <si>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</si>
  <si>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</si>
  <si>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</si>
  <si>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</si>
  <si>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</si>
  <si>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</si>
  <si>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</si>
  <si>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</si>
  <si>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</si>
  <si>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</si>
  <si>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</si>
  <si>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</si>
  <si>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</si>
  <si>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</si>
  <si>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</si>
  <si>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</si>
  <si>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</si>
  <si>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</si>
  <si>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</si>
  <si>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</si>
  <si>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</si>
  <si>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</si>
  <si>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</si>
  <si>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</si>
  <si>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</si>
  <si>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</si>
  <si>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</si>
  <si>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</si>
  <si>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</si>
  <si>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</si>
  <si>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</si>
  <si>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</si>
  <si>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</si>
  <si>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</si>
  <si>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</si>
  <si>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</si>
  <si>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</si>
  <si>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</si>
  <si>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</si>
  <si>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</si>
  <si>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</si>
  <si>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</si>
  <si>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</si>
  <si>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</si>
  <si>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</si>
  <si>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</si>
  <si>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</si>
  <si>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</si>
  <si>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</si>
  <si>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</si>
  <si>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</si>
  <si>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</si>
  <si>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</si>
  <si>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</si>
  <si>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</si>
  <si>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</si>
  <si>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</si>
  <si>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</si>
  <si>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</si>
  <si>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</si>
  <si>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</si>
  <si>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</si>
  <si>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</si>
  <si>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</si>
  <si>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</si>
  <si>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</si>
  <si>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</si>
  <si>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</si>
  <si>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</si>
  <si>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</si>
  <si>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</si>
  <si>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</si>
  <si>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</si>
  <si>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</si>
  <si>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</si>
  <si>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</si>
  <si>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</si>
  <si>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</si>
  <si>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</si>
  <si>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</si>
  <si>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</si>
  <si>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</si>
  <si>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</si>
  <si>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</si>
  <si>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</si>
  <si>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</si>
  <si>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</si>
  <si>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</si>
  <si>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</si>
  <si>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</si>
  <si>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</si>
  <si>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</si>
  <si>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</si>
  <si>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</si>
  <si>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</si>
  <si>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</si>
  <si>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</si>
  <si>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</si>
  <si>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</si>
  <si>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</si>
  <si>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</si>
  <si>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</si>
  <si>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</si>
  <si>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</si>
  <si>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</si>
  <si>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</si>
  <si>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</si>
  <si>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</si>
  <si>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</si>
  <si>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</si>
  <si>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</si>
  <si>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</si>
  <si>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</si>
  <si>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</si>
  <si>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</si>
  <si>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</si>
  <si>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</si>
  <si>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</si>
  <si>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</si>
  <si>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</si>
  <si>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</si>
  <si>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</si>
  <si>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</si>
  <si>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</si>
  <si>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</si>
  <si>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</si>
  <si>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</si>
  <si>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</si>
  <si>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</si>
  <si>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</si>
  <si>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</si>
  <si>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</si>
  <si>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</si>
  <si>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</si>
  <si>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</si>
  <si>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</si>
  <si>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</si>
  <si>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</si>
  <si>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</si>
  <si>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</si>
  <si>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</si>
  <si>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</si>
  <si>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</si>
  <si>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</si>
  <si>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</si>
  <si>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</si>
  <si>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</si>
  <si>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</si>
  <si>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</si>
  <si>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</si>
  <si>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</si>
  <si>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</si>
  <si>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</si>
  <si>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</si>
  <si>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</si>
  <si>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</si>
  <si>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</si>
  <si>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</si>
  <si>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</si>
  <si>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</si>
  <si>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</si>
  <si>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</si>
  <si>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</si>
  <si>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</si>
  <si>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</si>
  <si>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</si>
  <si>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</si>
  <si>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</si>
  <si>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</si>
  <si>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</si>
  <si>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</si>
  <si>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</si>
  <si>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</si>
  <si>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</si>
  <si>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</si>
  <si>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</si>
  <si>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</si>
  <si>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</si>
  <si>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</si>
  <si>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</si>
  <si>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</si>
  <si>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</si>
  <si>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</si>
  <si>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</si>
  <si>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</si>
  <si>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</si>
  <si>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</si>
  <si>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</si>
  <si>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</si>
  <si>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</si>
  <si>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</si>
  <si>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</si>
  <si>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</si>
  <si>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</si>
  <si>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</si>
  <si>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</si>
  <si>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</si>
  <si>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</si>
  <si>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</si>
  <si>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</si>
  <si>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</si>
  <si>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</si>
  <si>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</si>
  <si>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</si>
  <si>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</si>
  <si>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</si>
  <si>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</si>
  <si>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</si>
  <si>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</si>
  <si>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</si>
  <si>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</si>
  <si>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</si>
  <si>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</si>
  <si>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</si>
  <si>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</si>
  <si>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</si>
  <si>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</si>
  <si>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</si>
  <si>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</si>
  <si>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</si>
  <si>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</si>
  <si>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</si>
  <si>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</si>
  <si>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</si>
  <si>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</si>
  <si>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</si>
  <si>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</si>
  <si>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</si>
  <si>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</si>
  <si>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</si>
  <si>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</si>
  <si>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</si>
  <si>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</si>
  <si>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</si>
  <si>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</si>
  <si>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</si>
  <si>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</si>
  <si>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</si>
  <si>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</si>
  <si>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</si>
  <si>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</si>
  <si>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</si>
  <si>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</si>
  <si>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</si>
  <si>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</si>
  <si>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</si>
  <si>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</si>
  <si>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</si>
  <si>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</si>
  <si>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</si>
  <si>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</si>
  <si>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</si>
  <si>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</si>
  <si>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</si>
  <si>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</si>
  <si>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</si>
  <si>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</si>
  <si>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</si>
  <si>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</si>
  <si>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</si>
  <si>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</si>
  <si>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</si>
  <si>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</si>
  <si>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</si>
  <si>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</si>
  <si>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</si>
  <si>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</si>
  <si>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</si>
  <si>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</si>
  <si>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</si>
  <si>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</si>
  <si>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</si>
  <si>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</si>
  <si>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</si>
  <si>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</si>
  <si>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</si>
  <si>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</si>
  <si>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</si>
  <si>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</si>
  <si>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</si>
  <si>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</si>
  <si>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</si>
  <si>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</si>
  <si>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</si>
  <si>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</si>
  <si>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</si>
  <si>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</si>
  <si>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</si>
  <si>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</si>
  <si>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</si>
  <si>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</si>
  <si>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</si>
  <si>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</si>
  <si>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</si>
  <si>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</si>
  <si>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</si>
  <si>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</si>
  <si>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</si>
  <si>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</si>
  <si>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</si>
  <si>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</si>
  <si>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</si>
  <si>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</si>
  <si>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</si>
  <si>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</si>
  <si>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</si>
  <si>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</si>
  <si>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</si>
  <si>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</si>
  <si>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</si>
  <si>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</si>
  <si>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</si>
  <si>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</si>
  <si>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</si>
  <si>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</si>
  <si>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</si>
  <si>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</si>
  <si>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</si>
  <si>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</si>
  <si>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</si>
  <si>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</si>
  <si>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</si>
  <si>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</si>
  <si>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</si>
  <si>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</si>
  <si>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</si>
  <si>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</si>
  <si>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</si>
  <si>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</si>
  <si>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</si>
  <si>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</si>
  <si>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</si>
  <si>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</si>
  <si>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</si>
  <si>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</si>
  <si>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</si>
  <si>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</si>
  <si>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</si>
  <si>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</si>
  <si>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</si>
  <si>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</si>
  <si>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</si>
  <si>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</si>
  <si>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</si>
  <si>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</si>
  <si>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</si>
  <si>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</si>
  <si>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</si>
  <si>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</si>
  <si>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</si>
  <si>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</si>
  <si>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</si>
  <si>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</si>
  <si>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</si>
  <si>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</si>
  <si>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</si>
  <si>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</si>
  <si>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</si>
  <si>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</si>
  <si>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</si>
  <si>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</si>
  <si>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</si>
  <si>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</si>
  <si>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</si>
  <si>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</si>
  <si>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</si>
  <si>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</si>
  <si>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</si>
  <si>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</si>
  <si>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</si>
  <si>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</si>
  <si>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</si>
  <si>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</si>
  <si>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</si>
  <si>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</si>
  <si>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</si>
  <si>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</si>
  <si>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</si>
  <si>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</si>
  <si>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</si>
  <si>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</si>
  <si>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</si>
  <si>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</si>
  <si>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</si>
  <si>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</si>
  <si>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</si>
  <si>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</si>
  <si>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</si>
  <si>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</si>
  <si>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</si>
  <si>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</si>
  <si>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</si>
  <si>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</si>
  <si>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</si>
  <si>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</si>
  <si>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</si>
  <si>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</si>
  <si>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</si>
  <si>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</si>
  <si>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</si>
  <si>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</si>
  <si>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</si>
  <si>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</si>
  <si>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</si>
  <si>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</si>
  <si>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</si>
  <si>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</si>
  <si>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</si>
  <si>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</si>
  <si>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</si>
  <si>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</si>
  <si>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</si>
  <si>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</si>
  <si>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</si>
  <si>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</si>
  <si>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</si>
  <si>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</si>
  <si>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</si>
  <si>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</si>
  <si>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</si>
  <si>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</si>
  <si>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</si>
  <si>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</si>
  <si>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</si>
  <si>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</si>
  <si>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</si>
  <si>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</si>
  <si>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</si>
  <si>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</si>
  <si>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</si>
  <si>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</si>
  <si>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</si>
  <si>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</si>
  <si>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</si>
  <si>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</si>
  <si>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</si>
  <si>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</si>
  <si>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</si>
  <si>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</si>
  <si>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</si>
  <si>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</si>
  <si>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</si>
  <si>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</si>
  <si>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</si>
  <si>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</si>
  <si>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</si>
  <si>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</si>
  <si>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</si>
  <si>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</si>
  <si>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</si>
  <si>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</si>
  <si>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</si>
  <si>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</si>
  <si>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</si>
  <si>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</si>
  <si>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</si>
  <si>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</si>
  <si>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</si>
  <si>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</si>
  <si>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</si>
  <si>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</si>
  <si>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</si>
  <si>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</si>
  <si>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</si>
  <si>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</si>
  <si>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</si>
  <si>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</si>
  <si>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</si>
  <si>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</si>
  <si>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</si>
  <si>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</si>
  <si>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</si>
  <si>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</si>
  <si>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</si>
  <si>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</si>
  <si>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</si>
  <si>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</si>
  <si>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</si>
  <si>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</si>
  <si>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</si>
  <si>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</si>
  <si>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</si>
  <si>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</si>
  <si>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</si>
  <si>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</si>
  <si>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</si>
  <si>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</si>
  <si>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</si>
  <si>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</si>
  <si>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</si>
  <si>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</si>
  <si>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</si>
  <si>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</si>
  <si>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</si>
  <si>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</si>
  <si>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</si>
  <si>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</si>
  <si>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</si>
  <si>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</si>
  <si>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</si>
  <si>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</si>
  <si>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</si>
  <si>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</si>
  <si>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</si>
  <si>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</si>
  <si>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</si>
  <si>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</si>
  <si>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</si>
  <si>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</si>
  <si>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</si>
  <si>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</si>
  <si>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</si>
  <si>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</si>
  <si>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</si>
  <si>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</si>
  <si>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</si>
  <si>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</si>
  <si>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</si>
  <si>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</si>
  <si>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</si>
  <si>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</si>
  <si>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</si>
  <si>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</si>
  <si>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</si>
  <si>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</si>
  <si>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</si>
  <si>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</si>
  <si>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</si>
  <si>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</si>
  <si>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</si>
  <si>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</si>
  <si>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</si>
  <si>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</si>
  <si>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</si>
  <si>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</si>
  <si>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</si>
  <si>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</si>
  <si>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</si>
  <si>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</si>
  <si>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</si>
  <si>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</si>
  <si>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</si>
  <si>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</si>
  <si>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</si>
  <si>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</si>
  <si>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</si>
  <si>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</si>
  <si>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</si>
  <si>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</si>
  <si>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</si>
  <si>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</si>
  <si>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</si>
  <si>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</si>
  <si>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</si>
  <si>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</si>
  <si>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</si>
  <si>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</si>
  <si>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</si>
  <si>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</si>
  <si>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</si>
  <si>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</si>
  <si>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</si>
  <si>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</si>
  <si>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</si>
  <si>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</si>
  <si>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</si>
  <si>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</si>
  <si>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</si>
  <si>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</si>
  <si>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</si>
  <si>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</si>
  <si>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</si>
  <si>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</si>
  <si>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</si>
  <si>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</si>
  <si>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</si>
  <si>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</si>
  <si>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</si>
  <si>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</si>
  <si>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</si>
  <si>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</si>
  <si>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</si>
  <si>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</si>
  <si>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</si>
  <si>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</si>
  <si>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</si>
  <si>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</si>
  <si>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</si>
  <si>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</si>
  <si>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</si>
  <si>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</si>
  <si>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</si>
  <si>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</si>
  <si>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</si>
  <si>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</si>
  <si>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</si>
  <si>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</si>
  <si>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</si>
  <si>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</si>
  <si>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</si>
  <si>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</si>
  <si>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</si>
  <si>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</si>
  <si>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</si>
  <si>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</si>
  <si>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</si>
  <si>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</si>
  <si>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</si>
  <si>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</si>
  <si>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</si>
  <si>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</si>
  <si>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</si>
  <si>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</si>
  <si>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</si>
  <si>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</si>
  <si>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</si>
  <si>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</si>
  <si>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</si>
  <si>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</si>
  <si>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</si>
  <si>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</si>
  <si>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</si>
  <si>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</si>
  <si>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</si>
  <si>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</si>
  <si>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</si>
  <si>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</si>
  <si>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</si>
  <si>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</si>
  <si>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</si>
  <si>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</si>
  <si>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</si>
  <si>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</si>
  <si>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</si>
  <si>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</si>
  <si>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</si>
  <si>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</si>
  <si>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</si>
  <si>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</si>
  <si>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</si>
  <si>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</si>
  <si>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</si>
  <si>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</si>
  <si>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</si>
  <si>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</si>
  <si>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</si>
  <si>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</si>
  <si>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</si>
  <si>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</si>
  <si>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</si>
  <si>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</si>
  <si>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</si>
  <si>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</si>
  <si>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</si>
  <si>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</si>
  <si>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</si>
  <si>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</si>
  <si>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</si>
  <si>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</si>
  <si>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</si>
  <si>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</si>
  <si>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</si>
  <si>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</si>
  <si>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</si>
  <si>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</si>
  <si>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</si>
  <si>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</si>
  <si>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</si>
  <si>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</si>
  <si>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</si>
  <si>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</si>
  <si>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</si>
  <si>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</si>
  <si>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</si>
  <si>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</si>
  <si>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</si>
  <si>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</si>
  <si>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</si>
  <si>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</si>
  <si>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</si>
  <si>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</si>
  <si>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</si>
  <si>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</si>
  <si>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</si>
  <si>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</si>
  <si>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</si>
  <si>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</si>
  <si>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</si>
  <si>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</si>
  <si>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</si>
  <si>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</si>
  <si>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</si>
  <si>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</si>
  <si>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</si>
  <si>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</si>
  <si>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</si>
  <si>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</si>
  <si>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</si>
  <si>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</si>
  <si>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</si>
  <si>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</si>
  <si>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</si>
  <si>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</si>
  <si>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</si>
  <si>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</si>
  <si>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</si>
  <si>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</si>
  <si>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</si>
  <si>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</si>
  <si>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</si>
  <si>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</si>
  <si>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</si>
  <si>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</si>
  <si>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</si>
  <si>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</si>
  <si>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</si>
  <si>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</si>
  <si>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</si>
  <si>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</si>
  <si>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</si>
  <si>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</si>
  <si>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</si>
  <si>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</si>
  <si>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</si>
  <si>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</si>
  <si>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</si>
  <si>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</si>
  <si>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</si>
  <si>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</si>
  <si>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</si>
  <si>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</si>
  <si>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</si>
  <si>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</si>
  <si>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</si>
  <si>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</si>
  <si>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</si>
  <si>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</si>
  <si>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</si>
  <si>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</si>
  <si>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</si>
  <si>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</si>
  <si>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</si>
  <si>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</si>
  <si>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</si>
  <si>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</si>
  <si>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</si>
  <si>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</si>
  <si>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</si>
  <si>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</si>
  <si>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</si>
  <si>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</si>
  <si>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</si>
  <si>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</si>
  <si>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</si>
  <si>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</si>
  <si>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</si>
  <si>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</si>
  <si>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</si>
  <si>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</si>
  <si>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</si>
  <si>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</si>
  <si>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</si>
  <si>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</si>
  <si>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</si>
  <si>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</si>
  <si>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</si>
  <si>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</si>
  <si>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</si>
  <si>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</si>
  <si>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</si>
  <si>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</si>
  <si>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</si>
  <si>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</si>
  <si>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</si>
  <si>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</si>
  <si>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</si>
  <si>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</si>
  <si>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</si>
  <si>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</si>
  <si>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</si>
  <si>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</si>
  <si>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</si>
  <si>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</si>
  <si>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</si>
  <si>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</si>
  <si>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</si>
  <si>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</si>
  <si>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</si>
  <si>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</si>
  <si>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</si>
  <si>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</si>
  <si>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</si>
  <si>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</si>
  <si>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</si>
  <si>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</si>
  <si>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</si>
  <si>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</si>
  <si>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</si>
  <si>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</si>
  <si>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</si>
  <si>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</si>
  <si>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</si>
  <si>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</si>
  <si>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</si>
  <si>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</si>
  <si>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</si>
  <si>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</si>
  <si>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</si>
  <si>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</si>
  <si>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</si>
  <si>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</si>
  <si>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</si>
  <si>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</si>
  <si>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</si>
  <si>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</si>
  <si>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</si>
  <si>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</si>
  <si>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</si>
  <si>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</si>
  <si>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</si>
  <si>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</si>
  <si>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</si>
  <si>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</si>
  <si>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</si>
  <si>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</si>
  <si>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</si>
  <si>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</si>
  <si>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</si>
  <si>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</si>
  <si>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</si>
  <si>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</si>
  <si>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</si>
  <si>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</si>
  <si>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</si>
  <si>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</si>
  <si>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</si>
  <si>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</si>
  <si>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</si>
  <si>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</si>
  <si>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</si>
  <si>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</si>
  <si>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</si>
  <si>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</si>
  <si>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</si>
  <si>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</si>
  <si>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</si>
  <si>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</si>
  <si>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</si>
  <si>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</si>
  <si>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</si>
  <si>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</si>
  <si>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</si>
  <si>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</si>
  <si>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</si>
  <si>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</si>
  <si>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</si>
  <si>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</si>
  <si>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</si>
  <si>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</si>
  <si>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</si>
  <si>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</si>
  <si>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</si>
  <si>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</si>
  <si>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</si>
  <si>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</si>
  <si>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</si>
  <si>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</si>
  <si>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</si>
  <si>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</si>
  <si>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</si>
  <si>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</si>
  <si>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</si>
  <si>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</si>
  <si>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</si>
  <si>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</si>
  <si>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</si>
  <si>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</si>
  <si>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</si>
  <si>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</si>
  <si>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</si>
  <si>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</si>
  <si>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</si>
  <si>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</si>
  <si>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</si>
  <si>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</si>
  <si>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</si>
  <si>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</si>
  <si>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</si>
  <si>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</si>
  <si>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</si>
  <si>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</si>
  <si>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</si>
  <si>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</si>
  <si>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</si>
  <si>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</si>
  <si>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</si>
  <si>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</si>
  <si>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</si>
  <si>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</si>
  <si>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</si>
  <si>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</si>
  <si>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</si>
  <si>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</si>
  <si>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</si>
  <si>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</si>
  <si>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</si>
  <si>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</si>
  <si>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</si>
  <si>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</si>
  <si>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</si>
  <si>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</si>
  <si>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</si>
  <si>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</si>
  <si>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</si>
  <si>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</si>
  <si>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</si>
  <si>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</si>
  <si>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</si>
  <si>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</si>
  <si>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</si>
  <si>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</si>
  <si>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</si>
  <si>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</si>
  <si>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</si>
  <si>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</si>
  <si>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</si>
  <si>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</si>
  <si>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</si>
  <si>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</si>
  <si>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</si>
  <si>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</si>
  <si>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</si>
  <si>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</si>
  <si>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</si>
  <si>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</si>
  <si>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</si>
  <si>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</si>
  <si>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</si>
  <si>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</si>
  <si>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</si>
  <si>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</si>
  <si>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</si>
  <si>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</si>
  <si>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</si>
  <si>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</si>
  <si>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</si>
  <si>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</si>
  <si>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</si>
  <si>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</si>
  <si>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</si>
  <si>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</si>
  <si>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</si>
  <si>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</si>
  <si>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</si>
  <si>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</si>
  <si>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</si>
  <si>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</si>
  <si>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</si>
  <si>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</si>
  <si>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</si>
  <si>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</si>
  <si>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</si>
  <si>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</si>
  <si>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</si>
  <si>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</si>
  <si>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</si>
  <si>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</si>
  <si>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</si>
  <si>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</si>
  <si>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</si>
  <si>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</si>
  <si>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</si>
  <si>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</si>
  <si>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</si>
  <si>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</si>
  <si>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</si>
  <si>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</si>
  <si>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</si>
  <si>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</si>
  <si>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</si>
  <si>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</si>
  <si>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</si>
  <si>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</si>
  <si>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</si>
  <si>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</si>
  <si>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</si>
  <si>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</si>
  <si>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</si>
  <si>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</si>
  <si>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</si>
  <si>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</si>
  <si>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</si>
  <si>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</si>
  <si>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</si>
  <si>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</si>
  <si>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</si>
  <si>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</si>
  <si>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</si>
  <si>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</si>
  <si>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</si>
  <si>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</si>
  <si>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</si>
  <si>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</si>
  <si>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</si>
  <si>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</si>
  <si>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</si>
  <si>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</si>
  <si>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</si>
  <si>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</si>
  <si>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</si>
  <si>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</si>
  <si>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</si>
  <si>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</si>
  <si>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</si>
  <si>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</si>
  <si>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</si>
  <si>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</si>
  <si>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</si>
  <si>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</si>
  <si>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</si>
  <si>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</si>
  <si>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</si>
  <si>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</si>
  <si>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</si>
  <si>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</si>
  <si>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</si>
  <si>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</si>
  <si>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</si>
  <si>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</si>
  <si>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</si>
  <si>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</si>
  <si>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</si>
  <si>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</si>
  <si>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</si>
  <si>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</si>
  <si>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</si>
  <si>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</si>
  <si>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</si>
  <si>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</si>
  <si>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</si>
  <si>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</si>
  <si>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</si>
  <si>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</si>
  <si>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</si>
  <si>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</si>
  <si>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</si>
  <si>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</si>
  <si>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</si>
  <si>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</si>
  <si>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</si>
  <si>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</si>
  <si>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</si>
  <si>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</si>
  <si>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</si>
  <si>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</si>
  <si>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</si>
  <si>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</si>
  <si>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</si>
  <si>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</si>
  <si>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</si>
  <si>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</si>
  <si>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</si>
  <si>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</si>
  <si>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</si>
  <si>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</si>
  <si>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</si>
  <si>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</si>
  <si>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</si>
  <si>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</si>
  <si>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</si>
  <si>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</si>
  <si>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</si>
  <si>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</si>
  <si>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</si>
  <si>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</si>
  <si>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</si>
  <si>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</si>
  <si>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</si>
  <si>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</si>
  <si>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</si>
  <si>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</si>
  <si>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</si>
  <si>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</si>
  <si>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</si>
  <si>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</si>
  <si>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</si>
  <si>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</si>
  <si>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</si>
  <si>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</si>
  <si>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</si>
  <si>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</si>
  <si>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</si>
  <si>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</si>
  <si>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</si>
  <si>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</si>
  <si>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</si>
  <si>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</si>
  <si>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</si>
  <si>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</si>
  <si>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</si>
  <si>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</si>
  <si>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</si>
  <si>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</si>
  <si>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</si>
  <si>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</si>
  <si>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</si>
  <si>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</si>
  <si>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</si>
  <si>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</si>
  <si>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</si>
  <si>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</si>
  <si>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</si>
  <si>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</si>
  <si>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</si>
  <si>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</si>
  <si>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</si>
  <si>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</si>
  <si>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</si>
  <si>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</si>
  <si>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</si>
  <si>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</si>
  <si>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</si>
  <si>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</si>
  <si>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</si>
  <si>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</si>
  <si>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</si>
  <si>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</si>
  <si>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</si>
  <si>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</si>
  <si>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</si>
  <si>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</si>
  <si>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</si>
  <si>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</si>
  <si>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</si>
  <si>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</si>
  <si>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</si>
  <si>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</si>
  <si>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</si>
  <si>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</si>
  <si>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</si>
  <si>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</si>
  <si>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</si>
  <si>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</si>
  <si>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</si>
  <si>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</si>
  <si>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</si>
  <si>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</si>
  <si>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</si>
  <si>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</si>
  <si>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</si>
  <si>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</si>
  <si>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</si>
  <si>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</si>
  <si>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</si>
  <si>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</si>
  <si>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</si>
  <si>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</si>
  <si>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</si>
  <si>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</si>
  <si>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</si>
  <si>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</si>
  <si>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</si>
  <si>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</si>
  <si>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</si>
  <si>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</si>
  <si>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</si>
  <si>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</si>
  <si>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</si>
  <si>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</si>
  <si>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</si>
  <si>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</si>
  <si>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</si>
  <si>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</si>
  <si>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</si>
  <si>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</si>
  <si>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</si>
  <si>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</si>
  <si>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</si>
  <si>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</si>
  <si>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</si>
  <si>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</si>
  <si>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</si>
  <si>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</si>
  <si>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</si>
  <si>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</si>
  <si>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</si>
  <si>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</si>
  <si>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</si>
  <si>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</si>
  <si>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</si>
  <si>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</si>
  <si>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</si>
  <si>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</si>
  <si>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</si>
  <si>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</si>
  <si>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</si>
  <si>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</si>
  <si>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</si>
  <si>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</si>
  <si>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</si>
  <si>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</si>
  <si>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</si>
  <si>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</si>
  <si>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</si>
  <si>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</si>
  <si>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</si>
  <si>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</si>
  <si>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</si>
  <si>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</si>
  <si>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</si>
  <si>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</si>
  <si>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</si>
  <si>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</si>
  <si>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</si>
  <si>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</si>
  <si>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</si>
  <si>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</si>
  <si>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</si>
  <si>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</si>
  <si>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</si>
  <si>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</si>
  <si>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</si>
  <si>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</si>
  <si>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</si>
  <si>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</si>
  <si>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</si>
  <si>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</si>
  <si>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</si>
  <si>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</si>
  <si>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</si>
  <si>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</si>
  <si>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</si>
  <si>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</si>
  <si>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</si>
  <si>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</si>
  <si>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</si>
  <si>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</si>
  <si>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</si>
  <si>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</si>
  <si>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</si>
  <si>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</si>
  <si>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</si>
  <si>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</si>
  <si>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</si>
  <si>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</si>
  <si>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</si>
  <si>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</si>
  <si>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</si>
  <si>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</si>
  <si>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</si>
  <si>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</si>
  <si>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</si>
  <si>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</si>
  <si>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</si>
  <si>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</si>
  <si>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</si>
  <si>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</si>
  <si>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</si>
  <si>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</si>
  <si>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</si>
  <si>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</si>
  <si>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</si>
  <si>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</si>
  <si>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</si>
  <si>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</si>
  <si>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</si>
  <si>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</si>
  <si>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</si>
  <si>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</si>
  <si>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</si>
  <si>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</si>
  <si>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</si>
  <si>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</si>
  <si>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</si>
  <si>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</si>
  <si>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</si>
  <si>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</si>
  <si>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</si>
  <si>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</si>
  <si>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</si>
  <si>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</si>
  <si>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</si>
  <si>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</si>
  <si>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</si>
  <si>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</si>
  <si>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</si>
  <si>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</si>
  <si>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</si>
  <si>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</si>
  <si>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</si>
  <si>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</si>
  <si>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</si>
  <si>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</si>
  <si>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</si>
  <si>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</si>
  <si>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</si>
  <si>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</si>
  <si>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</si>
  <si>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</si>
  <si>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</si>
  <si>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</si>
  <si>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</si>
  <si>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</si>
  <si>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</si>
  <si>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</si>
  <si>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</si>
  <si>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</si>
  <si>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</si>
  <si>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</si>
  <si>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</si>
  <si>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</si>
  <si>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</si>
  <si>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</si>
  <si>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</si>
  <si>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</si>
  <si>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</si>
  <si>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</si>
  <si>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</si>
  <si>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</si>
  <si>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</si>
  <si>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</si>
  <si>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</si>
  <si>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</si>
  <si>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</si>
  <si>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</si>
  <si>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</si>
  <si>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</si>
  <si>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</si>
  <si>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</si>
  <si>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</si>
  <si>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</si>
  <si>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</si>
  <si>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</si>
  <si>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</si>
  <si>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</si>
  <si>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</si>
  <si>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</si>
  <si>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</si>
  <si>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</si>
  <si>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</si>
  <si>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</si>
  <si>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</si>
  <si>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</si>
  <si>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</si>
  <si>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</si>
  <si>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</si>
  <si>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</si>
  <si>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</si>
  <si>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</si>
  <si>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</si>
  <si>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</si>
  <si>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</si>
  <si>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</si>
  <si>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</si>
  <si>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</si>
  <si>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</si>
  <si>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</si>
  <si>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</si>
  <si>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</si>
  <si>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</si>
  <si>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</si>
  <si>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</si>
  <si>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</si>
  <si>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</si>
  <si>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</si>
  <si>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</si>
  <si>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</si>
  <si>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</si>
  <si>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</si>
  <si>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</si>
  <si>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</si>
  <si>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</si>
  <si>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</si>
  <si>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</si>
  <si>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</si>
  <si>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</si>
  <si>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</si>
  <si>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</si>
  <si>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</si>
  <si>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</si>
  <si>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</si>
  <si>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</si>
  <si>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</si>
  <si>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</si>
  <si>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</si>
  <si>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</si>
  <si>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</si>
  <si>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</si>
  <si>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</si>
  <si>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</si>
  <si>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</si>
  <si>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</si>
  <si>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</si>
  <si>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</si>
  <si>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</si>
  <si>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</si>
  <si>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</si>
  <si>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</si>
  <si>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</si>
  <si>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</si>
  <si>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</si>
  <si>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</si>
  <si>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</si>
  <si>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</si>
  <si>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</si>
  <si>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</si>
  <si>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</si>
  <si>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</si>
  <si>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</si>
  <si>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</si>
  <si>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</si>
  <si>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</si>
  <si>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</si>
  <si>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</si>
  <si>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</si>
  <si>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</si>
  <si>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</si>
  <si>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</si>
  <si>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</si>
  <si>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</si>
  <si>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</si>
  <si>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</si>
  <si>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</si>
  <si>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</si>
  <si>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</si>
  <si>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</si>
  <si>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</si>
  <si>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</si>
  <si>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</si>
  <si>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</si>
  <si>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</si>
  <si>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</si>
  <si>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</si>
  <si>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</si>
  <si>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</si>
  <si>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</si>
  <si>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</si>
  <si>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</si>
  <si>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</si>
  <si>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</si>
  <si>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</si>
  <si>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</si>
  <si>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</si>
  <si>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</si>
  <si>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</si>
  <si>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</si>
  <si>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</si>
  <si>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</si>
  <si>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</si>
  <si>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</si>
  <si>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</si>
  <si>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</si>
  <si>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</si>
  <si>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</si>
  <si>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</si>
  <si>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</si>
  <si>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</si>
  <si>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</si>
  <si>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</si>
  <si>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</si>
  <si>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</si>
  <si>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</si>
  <si>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</si>
  <si>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</si>
  <si>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</si>
  <si>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</si>
  <si>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</si>
  <si>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</si>
  <si>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</si>
  <si>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</si>
  <si>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</si>
  <si>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</si>
  <si>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</si>
  <si>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</si>
  <si>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</si>
  <si>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</si>
  <si>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</si>
  <si>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</si>
  <si>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</si>
  <si>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</si>
  <si>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</si>
  <si>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</si>
  <si>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</si>
  <si>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</si>
  <si>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</si>
  <si>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</si>
  <si>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</si>
  <si>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</si>
  <si>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</si>
  <si>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</si>
  <si>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</si>
  <si>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</si>
  <si>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</si>
  <si>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</si>
  <si>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</si>
  <si>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</si>
  <si>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</si>
  <si>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</si>
  <si>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</si>
  <si>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</si>
  <si>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</si>
  <si>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</si>
  <si>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</si>
  <si>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</si>
  <si>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</si>
  <si>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</si>
  <si>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</si>
  <si>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</si>
  <si>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</si>
  <si>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</si>
  <si>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</si>
  <si>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</si>
  <si>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</si>
  <si>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</si>
  <si>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</si>
  <si>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</si>
  <si>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</si>
  <si>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</si>
  <si>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</si>
  <si>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</si>
  <si>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</si>
  <si>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</si>
  <si>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</si>
  <si>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</si>
  <si>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</si>
  <si>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</si>
  <si>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</si>
  <si>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</si>
  <si>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</si>
  <si>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</si>
  <si>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</si>
  <si>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</si>
  <si>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</si>
  <si>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</si>
  <si>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</si>
  <si>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</si>
  <si>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</si>
  <si>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</si>
  <si>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</si>
  <si>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</si>
  <si>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</si>
  <si>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</si>
  <si>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</si>
  <si>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</si>
  <si>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</si>
  <si>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</si>
  <si>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</si>
  <si>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</si>
  <si>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</si>
  <si>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</si>
  <si>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</si>
  <si>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</si>
  <si>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</si>
  <si>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</si>
  <si>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</si>
  <si>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</si>
  <si>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</si>
  <si>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</si>
  <si>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</si>
  <si>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</si>
  <si>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</si>
  <si>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</si>
  <si>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</si>
  <si>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</si>
  <si>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</si>
  <si>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</si>
  <si>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</si>
  <si>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</si>
  <si>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</si>
  <si>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</si>
  <si>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</si>
  <si>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</si>
  <si>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</si>
  <si>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</si>
  <si>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</si>
  <si>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</si>
  <si>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</si>
  <si>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</si>
  <si>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</si>
  <si>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</si>
  <si>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</si>
  <si>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</si>
  <si>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</si>
  <si>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</si>
  <si>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</si>
  <si>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</si>
  <si>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</si>
  <si>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</si>
  <si>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</si>
  <si>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</si>
  <si>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</si>
  <si>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</si>
  <si>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</si>
  <si>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</si>
  <si>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</si>
  <si>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</si>
  <si>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</si>
  <si>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</si>
  <si>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</si>
  <si>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</si>
  <si>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</si>
  <si>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</si>
  <si>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</si>
  <si>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</si>
  <si>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</si>
  <si>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</si>
  <si>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</si>
  <si>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</si>
  <si>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</si>
  <si>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</si>
  <si>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</si>
  <si>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</si>
  <si>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</si>
  <si>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</si>
  <si>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</si>
  <si>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</si>
  <si>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</si>
  <si>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</si>
  <si>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</si>
  <si>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</si>
  <si>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</si>
  <si>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</si>
  <si>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</si>
  <si>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</si>
  <si>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</si>
  <si>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</si>
  <si>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</si>
  <si>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</si>
  <si>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</si>
  <si>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</si>
  <si>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</si>
  <si>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</si>
  <si>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</si>
  <si>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</si>
  <si>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</si>
  <si>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</si>
  <si>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</si>
  <si>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</si>
  <si>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</si>
  <si>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</si>
  <si>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</si>
  <si>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</si>
  <si>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</si>
  <si>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</si>
  <si>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</si>
  <si>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</si>
  <si>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</si>
  <si>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</si>
  <si>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</si>
  <si>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</si>
  <si>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</si>
  <si>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</si>
  <si>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</si>
  <si>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</si>
  <si>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</si>
  <si>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</si>
  <si>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</si>
  <si>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</si>
  <si>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</si>
  <si>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</si>
  <si>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</si>
  <si>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</si>
  <si>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</si>
  <si>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</si>
  <si>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</si>
  <si>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</si>
  <si>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</si>
  <si>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</si>
  <si>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</si>
  <si>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</si>
  <si>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</si>
  <si>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</si>
  <si>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</si>
  <si>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</si>
  <si>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</si>
  <si>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</si>
  <si>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</si>
  <si>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</si>
  <si>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</si>
  <si>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</si>
  <si>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</si>
  <si>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</si>
  <si>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</si>
  <si>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</si>
  <si>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</si>
  <si>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</si>
  <si>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</si>
  <si>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</si>
  <si>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</si>
  <si>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</si>
  <si>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</si>
  <si>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</si>
  <si>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</si>
  <si>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</si>
  <si>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</si>
  <si>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</si>
  <si>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</si>
  <si>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</si>
  <si>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</si>
  <si>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</si>
  <si>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</si>
  <si>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</si>
  <si>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</si>
  <si>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</si>
  <si>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</si>
  <si>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</si>
  <si>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</si>
  <si>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</si>
  <si>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</si>
  <si>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</si>
  <si>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</si>
  <si>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</si>
  <si>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</si>
  <si>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</si>
  <si>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</si>
  <si>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</si>
  <si>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</si>
  <si>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</si>
  <si>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</si>
  <si>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</si>
  <si>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</si>
  <si>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</si>
  <si>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</si>
  <si>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</si>
  <si>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</si>
  <si>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</si>
  <si>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</si>
  <si>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</si>
  <si>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</si>
  <si>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</si>
  <si>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</si>
  <si>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</si>
  <si>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</si>
  <si>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</si>
  <si>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</si>
  <si>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</si>
  <si>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</si>
  <si>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</si>
  <si>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</si>
  <si>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</si>
  <si>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</si>
  <si>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</si>
  <si>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</si>
  <si>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</si>
  <si>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</si>
  <si>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</si>
  <si>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</si>
  <si>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</si>
  <si>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</si>
  <si>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</si>
  <si>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</si>
  <si>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</si>
  <si>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</si>
  <si>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</si>
  <si>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</si>
  <si>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</si>
  <si>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</si>
  <si>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</si>
  <si>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</si>
  <si>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</si>
  <si>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</si>
  <si>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</si>
  <si>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</si>
  <si>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</si>
  <si>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</si>
  <si>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</si>
  <si>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</si>
  <si>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</si>
  <si>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</si>
  <si>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</si>
  <si>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</si>
  <si>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</si>
  <si>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</si>
  <si>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</si>
  <si>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</si>
  <si>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</si>
  <si>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</si>
  <si>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</si>
  <si>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</si>
  <si>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</si>
  <si>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</si>
  <si>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</si>
  <si>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</si>
  <si>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</si>
  <si>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</si>
  <si>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</si>
  <si>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</si>
  <si>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</si>
  <si>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</si>
  <si>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</si>
  <si>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</si>
  <si>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</si>
  <si>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</si>
  <si>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</si>
  <si>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</si>
  <si>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</si>
  <si>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</si>
  <si>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</si>
  <si>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</si>
  <si>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</si>
  <si>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</si>
  <si>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</si>
  <si>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</si>
  <si>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</si>
  <si>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</si>
  <si>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</si>
  <si>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</si>
  <si>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</si>
  <si>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</si>
  <si>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</si>
  <si>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</si>
  <si>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</si>
  <si>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</si>
  <si>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</si>
  <si>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</si>
  <si>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</si>
  <si>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</si>
  <si>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</si>
  <si>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</si>
  <si>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</si>
  <si>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</si>
  <si>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</si>
  <si>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</si>
  <si>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</si>
  <si>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</si>
  <si>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</si>
  <si>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</si>
  <si>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</si>
  <si>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</si>
  <si>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</si>
  <si>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</si>
  <si>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</si>
  <si>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</si>
  <si>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</si>
  <si>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</si>
  <si>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</si>
  <si>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</si>
  <si>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</si>
  <si>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</si>
  <si>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</si>
  <si>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</si>
  <si>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</si>
  <si>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</si>
  <si>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</si>
  <si>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</si>
  <si>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</si>
  <si>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</si>
  <si>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</si>
  <si>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</si>
  <si>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</si>
  <si>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</si>
  <si>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</si>
  <si>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</si>
  <si>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</si>
  <si>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</si>
  <si>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</si>
  <si>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</si>
  <si>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</si>
  <si>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</si>
  <si>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</si>
  <si>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</si>
  <si>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</si>
  <si>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</si>
  <si>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</si>
  <si>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</si>
  <si>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</si>
  <si>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</si>
  <si>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</si>
  <si>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</si>
  <si>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</si>
  <si>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</si>
  <si>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</si>
  <si>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</si>
  <si>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</si>
  <si>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</si>
  <si>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</si>
  <si>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</si>
  <si>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</si>
  <si>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</si>
  <si>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</si>
  <si>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</si>
  <si>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</si>
  <si>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</si>
  <si>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</si>
  <si>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</si>
  <si>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</si>
  <si>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</si>
  <si>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</si>
  <si>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</si>
  <si>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</si>
  <si>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</si>
  <si>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</si>
  <si>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</si>
  <si>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</si>
  <si>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</si>
  <si>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</si>
  <si>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</si>
  <si>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</si>
  <si>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</si>
  <si>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</si>
  <si>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</si>
  <si>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</si>
  <si>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</si>
  <si>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</si>
  <si>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</si>
  <si>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</si>
  <si>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</si>
  <si>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</si>
  <si>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</si>
  <si>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</si>
  <si>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</si>
  <si>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</si>
  <si>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</si>
  <si>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</si>
  <si>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</si>
  <si>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</si>
  <si>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</si>
  <si>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</si>
  <si>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</si>
  <si>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</si>
  <si>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</si>
  <si>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</si>
  <si>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</si>
  <si>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</si>
  <si>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</si>
  <si>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</si>
  <si>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</si>
  <si>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</si>
  <si>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</si>
  <si>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</si>
  <si>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</si>
  <si>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</si>
  <si>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</si>
  <si>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</si>
  <si>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</si>
  <si>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</si>
  <si>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</si>
  <si>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</si>
  <si>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</si>
  <si>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</si>
  <si>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</si>
  <si>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</si>
  <si>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</si>
  <si>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</si>
  <si>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</si>
  <si>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</si>
  <si>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</si>
  <si>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</si>
  <si>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</si>
  <si>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</si>
  <si>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</si>
  <si>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</si>
  <si>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</si>
  <si>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</si>
  <si>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</si>
  <si>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</si>
  <si>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</si>
  <si>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</si>
  <si>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</si>
  <si>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</si>
  <si>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</si>
  <si>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</si>
  <si>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</si>
  <si>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</si>
  <si>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</si>
  <si>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</si>
  <si>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</si>
  <si>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</si>
  <si>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</si>
  <si>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</si>
  <si>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</si>
  <si>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</si>
  <si>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</si>
  <si>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</si>
  <si>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</si>
  <si>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</si>
  <si>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</si>
  <si>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</si>
  <si>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</si>
  <si>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</si>
  <si>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</si>
  <si>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</si>
  <si>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</si>
  <si>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</si>
  <si>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</si>
  <si>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</si>
  <si>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</si>
  <si>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</si>
  <si>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</si>
  <si>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</si>
  <si>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</si>
  <si>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</si>
  <si>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</si>
  <si>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</si>
  <si>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</si>
  <si>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</si>
  <si>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</si>
  <si>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</si>
  <si>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</si>
  <si>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</si>
  <si>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</si>
  <si>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</si>
  <si>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</si>
  <si>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</si>
  <si>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</si>
  <si>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</si>
  <si>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</si>
  <si>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</si>
  <si>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</si>
  <si>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</si>
  <si>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</si>
  <si>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</si>
  <si>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</si>
  <si>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</si>
  <si>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</si>
  <si>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</si>
  <si>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</si>
  <si>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</si>
  <si>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</si>
  <si>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</si>
  <si>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</si>
  <si>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</si>
  <si>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</si>
  <si>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</si>
  <si>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</si>
  <si>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</si>
  <si>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</si>
  <si>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</si>
  <si>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</si>
  <si>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</si>
  <si>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</si>
  <si>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</si>
  <si>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</si>
  <si>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</si>
  <si>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</si>
  <si>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</si>
  <si>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</si>
  <si>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</si>
  <si>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</si>
  <si>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</si>
  <si>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</si>
  <si>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</si>
  <si>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</si>
  <si>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</si>
  <si>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</si>
  <si>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</si>
  <si>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</si>
  <si>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</si>
  <si>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</si>
  <si>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</si>
  <si>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</si>
  <si>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</si>
  <si>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</si>
  <si>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</si>
  <si>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</si>
  <si>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</si>
  <si>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</si>
  <si>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</si>
  <si>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</si>
  <si>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</si>
  <si>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</si>
  <si>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</si>
  <si>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</si>
  <si>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</si>
  <si>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</si>
  <si>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</si>
  <si>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</si>
  <si>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</si>
  <si>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</si>
  <si>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</si>
  <si>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</si>
  <si>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</si>
  <si>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</si>
  <si>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</si>
  <si>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</si>
  <si>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</si>
  <si>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</si>
  <si>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</si>
  <si>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</si>
  <si>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</si>
  <si>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</si>
  <si>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</si>
  <si>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</si>
  <si>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</si>
  <si>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</si>
  <si>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</si>
  <si>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</si>
  <si>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</si>
  <si>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</si>
  <si>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</si>
  <si>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</si>
  <si>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</si>
  <si>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</si>
  <si>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</si>
  <si>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</si>
  <si>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</si>
  <si>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</si>
  <si>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</si>
  <si>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</si>
  <si>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</si>
  <si>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</si>
  <si>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</si>
  <si>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</si>
  <si>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</si>
  <si>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</si>
  <si>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</si>
  <si>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</si>
  <si>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</si>
  <si>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</si>
  <si>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</si>
  <si>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</si>
  <si>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</si>
  <si>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</si>
  <si>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</si>
  <si>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</si>
  <si>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</si>
  <si>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</si>
  <si>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</si>
  <si>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</si>
  <si>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</si>
  <si>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</si>
  <si>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</si>
  <si>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</si>
  <si>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</si>
  <si>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</si>
  <si>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</si>
  <si>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</si>
  <si>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</si>
  <si>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</si>
  <si>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</si>
  <si>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</si>
  <si>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</si>
  <si>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</si>
  <si>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</si>
  <si>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</si>
  <si>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</si>
  <si>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</si>
  <si>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</si>
  <si>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</si>
  <si>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</si>
  <si>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</si>
  <si>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</si>
  <si>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</si>
  <si>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</si>
  <si>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</si>
  <si>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</si>
  <si>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</si>
  <si>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</si>
  <si>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</si>
  <si>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</si>
  <si>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</si>
  <si>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</si>
  <si>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</si>
  <si>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</si>
  <si>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</si>
  <si>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</si>
  <si>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</si>
  <si>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</si>
  <si>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</si>
  <si>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</si>
  <si>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</si>
  <si>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</si>
  <si>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</si>
  <si>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</si>
  <si>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</si>
  <si>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</si>
  <si>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</si>
  <si>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</si>
  <si>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</si>
  <si>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</si>
  <si>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</si>
  <si>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</si>
  <si>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</si>
  <si>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</si>
  <si>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</si>
  <si>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</si>
  <si>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</si>
  <si>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</si>
  <si>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</si>
  <si>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</si>
  <si>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</si>
  <si>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</si>
  <si>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</si>
  <si>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</si>
  <si>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</si>
  <si>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</si>
  <si>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</si>
  <si>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</si>
  <si>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</si>
  <si>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</si>
  <si>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</si>
  <si>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</si>
  <si>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</si>
  <si>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</si>
  <si>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</si>
  <si>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</si>
  <si>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</si>
  <si>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</si>
  <si>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</si>
  <si>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</si>
  <si>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</si>
  <si>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</si>
  <si>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</si>
  <si>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</si>
  <si>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</si>
  <si>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</si>
  <si>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</si>
  <si>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</si>
  <si>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</si>
  <si>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</si>
  <si>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</si>
  <si>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</si>
  <si>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</si>
  <si>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</si>
  <si>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</si>
  <si>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</si>
  <si>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</si>
  <si>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</si>
  <si>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</si>
  <si>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</si>
  <si>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</si>
  <si>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</si>
  <si>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</si>
  <si>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</si>
  <si>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</si>
  <si>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</si>
  <si>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</si>
  <si>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</si>
  <si>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</si>
  <si>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</si>
  <si>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</si>
  <si>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</si>
  <si>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</si>
  <si>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</si>
  <si>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</si>
  <si>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</si>
  <si>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</si>
  <si>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</si>
  <si>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</si>
  <si>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</si>
  <si>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</si>
  <si>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</si>
  <si>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</si>
  <si>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</si>
  <si>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</si>
  <si>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</si>
  <si>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</si>
  <si>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</si>
  <si>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</si>
  <si>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</si>
  <si>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</si>
  <si>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</si>
  <si>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</si>
  <si>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</si>
  <si>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</si>
  <si>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</si>
  <si>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</si>
  <si>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</si>
  <si>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</si>
  <si>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</si>
  <si>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</si>
  <si>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</si>
  <si>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</si>
  <si>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</si>
  <si>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</si>
  <si>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</si>
  <si>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</si>
  <si>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</si>
  <si>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</si>
  <si>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</si>
  <si>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</si>
  <si>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</si>
  <si>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</si>
  <si>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</si>
  <si>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</si>
  <si>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</si>
  <si>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</si>
  <si>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</si>
  <si>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</si>
  <si>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</si>
  <si>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</si>
  <si>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</si>
  <si>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</si>
  <si>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</si>
  <si>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</si>
  <si>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</si>
  <si>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</si>
  <si>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</si>
  <si>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</si>
  <si>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</si>
  <si>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</si>
  <si>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</si>
  <si>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</si>
  <si>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</si>
  <si>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</si>
  <si>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</si>
  <si>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</si>
  <si>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</si>
  <si>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</si>
  <si>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</si>
  <si>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</si>
  <si>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</si>
  <si>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</si>
  <si>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</si>
  <si>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</si>
  <si>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</si>
  <si>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</si>
  <si>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</si>
  <si>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</si>
  <si>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</si>
  <si>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</si>
  <si>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</si>
  <si>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</si>
  <si>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</si>
  <si>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</si>
  <si>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</si>
  <si>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</si>
  <si>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</si>
  <si>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</si>
  <si>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</si>
  <si>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</si>
  <si>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</si>
  <si>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</si>
  <si>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</si>
  <si>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</si>
  <si>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</si>
  <si>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</si>
  <si>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</si>
  <si>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</si>
  <si>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</si>
  <si>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</si>
  <si>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</si>
  <si>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</si>
  <si>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</si>
  <si>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</si>
  <si>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</si>
  <si>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</si>
  <si>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</si>
  <si>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</si>
  <si>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</si>
  <si>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</si>
  <si>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</si>
  <si>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</si>
  <si>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</si>
  <si>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</si>
  <si>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</si>
  <si>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</si>
  <si>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</si>
  <si>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</si>
  <si>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</si>
  <si>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</si>
  <si>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</si>
  <si>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</si>
  <si>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</si>
  <si>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</si>
  <si>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</si>
  <si>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</si>
  <si>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</si>
  <si>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</si>
  <si>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</si>
  <si>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</si>
  <si>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</si>
  <si>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</si>
  <si>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</si>
  <si>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</si>
  <si>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</si>
  <si>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</si>
  <si>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</si>
  <si>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</si>
  <si>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</si>
  <si>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</si>
  <si>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</si>
  <si>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</si>
  <si>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</si>
  <si>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</si>
  <si>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</si>
  <si>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</si>
  <si>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</si>
  <si>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</si>
  <si>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</si>
  <si>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</si>
  <si>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</si>
  <si>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</si>
  <si>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</si>
  <si>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</si>
  <si>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</si>
  <si>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</si>
  <si>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</si>
  <si>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</si>
  <si>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</si>
  <si>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</si>
  <si>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</si>
  <si>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</si>
  <si>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</si>
  <si>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</si>
  <si>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</si>
  <si>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</si>
  <si>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</si>
  <si>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</si>
  <si>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</si>
  <si>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</si>
  <si>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</si>
  <si>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</si>
  <si>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</si>
  <si>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</si>
  <si>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</si>
  <si>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</si>
  <si>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</si>
  <si>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</si>
  <si>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</si>
  <si>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</si>
  <si>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</si>
  <si>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</si>
  <si>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</si>
  <si>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</si>
  <si>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</si>
  <si>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</si>
  <si>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</si>
  <si>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</si>
  <si>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</si>
  <si>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</si>
  <si>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</si>
  <si>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</si>
  <si>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</si>
  <si>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</si>
  <si>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</si>
  <si>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</si>
  <si>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</si>
  <si>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</si>
  <si>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</si>
  <si>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</si>
  <si>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</si>
  <si>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</si>
  <si>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</si>
  <si>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</si>
  <si>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</si>
  <si>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</si>
  <si>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</si>
  <si>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</si>
  <si>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</si>
  <si>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</si>
  <si>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</si>
  <si>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</si>
  <si>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</si>
  <si>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</si>
  <si>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</si>
  <si>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</si>
  <si>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</si>
  <si>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</si>
  <si>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</si>
  <si>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</si>
  <si>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</si>
  <si>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</si>
  <si>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</si>
  <si>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</si>
  <si>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</si>
  <si>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</si>
  <si>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</si>
  <si>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</si>
  <si>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</si>
  <si>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</si>
  <si>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</si>
  <si>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</si>
  <si>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</si>
  <si>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</si>
  <si>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</si>
  <si>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</si>
  <si>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</si>
  <si>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</si>
  <si>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</si>
  <si>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</si>
  <si>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</si>
  <si>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</si>
  <si>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</si>
  <si>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</si>
  <si>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</si>
  <si>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</si>
  <si>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</si>
  <si>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</si>
  <si>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</si>
  <si>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</si>
  <si>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</si>
  <si>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</si>
  <si>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</si>
  <si>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</si>
  <si>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</si>
  <si>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</si>
  <si>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</si>
  <si>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</si>
  <si>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</si>
  <si>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</si>
  <si>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</si>
  <si>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</si>
  <si>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</si>
  <si>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</si>
  <si>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</si>
  <si>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</si>
  <si>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</si>
  <si>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</si>
  <si>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</si>
  <si>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</si>
  <si>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</si>
  <si>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</si>
  <si>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</si>
  <si>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</si>
  <si>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</si>
  <si>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</si>
  <si>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</si>
  <si>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</si>
  <si>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</si>
  <si>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</si>
  <si>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</si>
  <si>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</si>
  <si>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</si>
  <si>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</si>
  <si>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</si>
  <si>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</si>
  <si>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</si>
  <si>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</si>
  <si>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</si>
  <si>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</si>
  <si>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</si>
  <si>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</si>
  <si>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</si>
  <si>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</si>
  <si>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</si>
  <si>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</si>
  <si>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</si>
  <si>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</si>
  <si>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</si>
  <si>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</si>
  <si>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</si>
  <si>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</si>
  <si>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</si>
  <si>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</si>
  <si>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</si>
  <si>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</si>
  <si>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</si>
  <si>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</si>
  <si>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</si>
  <si>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</si>
  <si>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</si>
  <si>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</si>
  <si>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</si>
  <si>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</si>
  <si>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</si>
  <si>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</si>
  <si>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</si>
  <si>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</si>
  <si>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</si>
  <si>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</si>
  <si>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</si>
  <si>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</si>
  <si>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</si>
  <si>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</si>
  <si>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</si>
  <si>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</si>
  <si>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</si>
  <si>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</si>
  <si>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</si>
  <si>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</si>
  <si>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</si>
  <si>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</si>
  <si>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</si>
  <si>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</si>
  <si>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</si>
  <si>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</si>
  <si>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</si>
  <si>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</si>
  <si>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</si>
  <si>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</si>
  <si>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</si>
  <si>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</si>
  <si>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</si>
  <si>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</si>
  <si>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</si>
  <si>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</si>
  <si>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</si>
  <si>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</si>
  <si>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</si>
  <si>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</si>
  <si>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</si>
  <si>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</si>
  <si>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</si>
  <si>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</si>
  <si>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</si>
  <si>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</si>
  <si>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</si>
  <si>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</si>
  <si>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</si>
  <si>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</si>
  <si>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</si>
  <si>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</si>
  <si>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</si>
  <si>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</si>
  <si>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</si>
  <si>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</si>
  <si>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</si>
  <si>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</si>
  <si>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</si>
  <si>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</si>
  <si>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</si>
  <si>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</si>
  <si>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</si>
  <si>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</si>
  <si>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</si>
  <si>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</si>
  <si>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</si>
  <si>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</si>
  <si>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</si>
  <si>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</si>
  <si>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</si>
  <si>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</si>
  <si>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</si>
  <si>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</si>
  <si>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</si>
  <si>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</si>
  <si>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</si>
  <si>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</si>
  <si>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</si>
  <si>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</si>
  <si>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</si>
  <si>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</si>
  <si>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</si>
  <si>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</si>
  <si>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</si>
  <si>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</si>
  <si>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</si>
  <si>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</si>
  <si>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</si>
  <si>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</si>
  <si>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</si>
  <si>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</si>
  <si>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</si>
  <si>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</si>
  <si>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</si>
  <si>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</si>
  <si>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</si>
  <si>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</si>
  <si>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</si>
  <si>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</si>
  <si>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</si>
  <si>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</si>
  <si>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</si>
  <si>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</si>
  <si>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</si>
  <si>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</si>
  <si>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</si>
  <si>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</si>
  <si>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</si>
  <si>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</si>
  <si>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</si>
  <si>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</si>
  <si>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</si>
  <si>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</si>
  <si>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</si>
  <si>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</si>
  <si>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</si>
  <si>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</si>
  <si>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</si>
  <si>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</si>
  <si>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</si>
  <si>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</si>
  <si>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</si>
  <si>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</si>
  <si>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</si>
  <si>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</si>
  <si>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</si>
  <si>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</si>
  <si>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</si>
  <si>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</si>
  <si>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</si>
  <si>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</si>
  <si>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</si>
  <si>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</si>
  <si>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</si>
  <si>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</si>
  <si>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</si>
  <si>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</si>
  <si>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</si>
  <si>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</si>
  <si>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</si>
  <si>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</si>
  <si>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</si>
  <si>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</si>
  <si>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</si>
  <si>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</si>
  <si>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</si>
  <si>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</si>
  <si>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</si>
  <si>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</si>
  <si>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</si>
  <si>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</si>
  <si>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</si>
  <si>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</si>
  <si>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</si>
  <si>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</si>
  <si>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</si>
  <si>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</si>
  <si>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</si>
  <si>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</si>
  <si>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</si>
  <si>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</si>
  <si>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</si>
  <si>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</si>
  <si>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</si>
  <si>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</si>
  <si>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</si>
  <si>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</si>
  <si>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</si>
  <si>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</si>
  <si>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</si>
  <si>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</si>
  <si>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</si>
  <si>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</si>
  <si>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</si>
  <si>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</si>
  <si>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</si>
  <si>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</si>
  <si>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</si>
  <si>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</si>
  <si>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</si>
  <si>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</si>
  <si>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</si>
  <si>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</si>
  <si>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</si>
  <si>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</si>
  <si>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</si>
  <si>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</si>
  <si>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</si>
  <si>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</si>
  <si>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</si>
  <si>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</si>
  <si>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</si>
  <si>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</si>
  <si>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</si>
  <si>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</si>
  <si>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</si>
  <si>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</si>
  <si>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</si>
  <si>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</si>
  <si>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</si>
  <si>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</si>
  <si>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</si>
  <si>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</si>
  <si>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</si>
  <si>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</si>
  <si>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</si>
  <si>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</si>
  <si>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</si>
  <si>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</si>
  <si>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</si>
  <si>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</si>
  <si>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</si>
  <si>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</si>
  <si>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</si>
  <si>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</si>
  <si>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</si>
  <si>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</si>
  <si>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</si>
  <si>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</si>
  <si>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</si>
  <si>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</si>
  <si>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</si>
  <si>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</si>
  <si>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</si>
  <si>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</si>
  <si>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</si>
  <si>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</si>
  <si>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</si>
  <si>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</si>
  <si>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</si>
  <si>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</si>
  <si>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</si>
  <si>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</si>
  <si>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</si>
  <si>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</si>
  <si>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</si>
  <si>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</si>
  <si>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</si>
  <si>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</si>
  <si>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</si>
  <si>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</si>
  <si>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</si>
  <si>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</si>
  <si>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</si>
  <si>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</si>
  <si>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</si>
  <si>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</si>
  <si>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</si>
  <si>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</si>
  <si>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</si>
  <si>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</si>
  <si>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</si>
  <si>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</si>
  <si>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</si>
  <si>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</si>
  <si>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</si>
  <si>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</si>
  <si>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</si>
  <si>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</si>
  <si>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</si>
  <si>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</si>
  <si>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</si>
  <si>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</si>
  <si>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</si>
  <si>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</si>
  <si>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</si>
  <si>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</si>
  <si>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</si>
  <si>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</si>
  <si>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</si>
  <si>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</si>
  <si>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</si>
  <si>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</si>
  <si>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</si>
  <si>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</si>
  <si>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</si>
  <si>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</si>
  <si>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</si>
  <si>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</si>
  <si>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</si>
  <si>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</si>
  <si>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</si>
  <si>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</si>
  <si>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</si>
  <si>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</si>
  <si>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</si>
  <si>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</si>
  <si>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</si>
  <si>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</si>
  <si>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</si>
  <si>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</si>
  <si>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</si>
  <si>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</si>
  <si>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</si>
  <si>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</si>
  <si>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</si>
  <si>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</si>
  <si>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</si>
  <si>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</si>
  <si>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</si>
  <si>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</si>
  <si>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</si>
  <si>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</si>
  <si>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</si>
  <si>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</si>
  <si>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</si>
  <si>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</si>
  <si>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</si>
  <si>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</si>
  <si>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</si>
  <si>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</si>
  <si>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</si>
  <si>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</si>
  <si>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</si>
  <si>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</si>
  <si>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</si>
  <si>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</si>
  <si>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</si>
  <si>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</si>
  <si>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</si>
  <si>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</si>
  <si>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</si>
  <si>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</si>
  <si>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</si>
  <si>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</si>
  <si>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</si>
  <si>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</si>
  <si>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</si>
  <si>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</si>
  <si>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</si>
  <si>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</si>
  <si>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</si>
  <si>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</si>
  <si>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</si>
  <si>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</si>
  <si>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</si>
  <si>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</si>
  <si>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</si>
  <si>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</si>
  <si>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</si>
  <si>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</si>
  <si>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</si>
  <si>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</si>
  <si>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</si>
  <si>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</si>
  <si>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</si>
  <si>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</si>
  <si>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</si>
  <si>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</si>
  <si>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</si>
  <si>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</si>
  <si>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</si>
  <si>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</si>
  <si>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</si>
  <si>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</si>
  <si>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</si>
  <si>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</si>
  <si>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</si>
  <si>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</si>
  <si>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</si>
  <si>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</si>
  <si>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</si>
  <si>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</si>
  <si>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</si>
  <si>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</si>
  <si>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</si>
  <si>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</si>
  <si>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</si>
  <si>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</si>
  <si>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</si>
  <si>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</si>
  <si>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</si>
  <si>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</si>
  <si>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</si>
  <si>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</si>
  <si>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</si>
  <si>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</si>
  <si>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</si>
  <si>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</si>
  <si>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</si>
  <si>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</si>
  <si>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</si>
  <si>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</si>
  <si>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</si>
  <si>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</si>
  <si>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</si>
  <si>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</si>
  <si>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</si>
  <si>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</si>
  <si>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</si>
  <si>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</si>
  <si>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</si>
  <si>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</si>
  <si>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</si>
  <si>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</si>
  <si>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</si>
  <si>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</si>
  <si>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</si>
  <si>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</si>
  <si>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</si>
  <si>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</si>
  <si>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</si>
  <si>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</si>
  <si>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</si>
  <si>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</si>
  <si>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</si>
  <si>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</si>
  <si>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</si>
  <si>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</si>
  <si>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</si>
  <si>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</si>
  <si>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</si>
  <si>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</si>
  <si>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</si>
  <si>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</si>
  <si>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</si>
  <si>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</si>
  <si>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</si>
  <si>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</si>
  <si>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</si>
  <si>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</si>
  <si>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</si>
  <si>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</si>
  <si>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</si>
  <si>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</si>
  <si>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</si>
  <si>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</si>
  <si>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</si>
  <si>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</si>
  <si>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</si>
  <si>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</si>
  <si>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</si>
  <si>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</si>
  <si>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</si>
  <si>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</si>
  <si>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</si>
  <si>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</si>
  <si>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</si>
  <si>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</si>
  <si>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</si>
  <si>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</si>
  <si>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</si>
  <si>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</si>
  <si>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</si>
  <si>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</si>
  <si>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</si>
  <si>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</si>
  <si>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</si>
  <si>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</si>
  <si>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</si>
  <si>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</si>
  <si>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</si>
  <si>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</si>
  <si>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</si>
  <si>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</si>
  <si>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</si>
  <si>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</si>
  <si>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</si>
  <si>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</si>
  <si>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</si>
  <si>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</si>
  <si>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</si>
  <si>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</si>
  <si>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</si>
  <si>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</si>
  <si>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</si>
  <si>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</si>
  <si>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</si>
  <si>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</si>
  <si>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</si>
  <si>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</si>
  <si>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</si>
  <si>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</si>
  <si>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</si>
  <si>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</si>
  <si>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</si>
  <si>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</si>
  <si>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</si>
  <si>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</si>
  <si>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</si>
  <si>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</si>
  <si>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</si>
  <si>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</si>
  <si>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</si>
  <si>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</si>
  <si>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</si>
  <si>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</si>
  <si>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</si>
  <si>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</si>
  <si>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</si>
  <si>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</si>
  <si>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</si>
  <si>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</si>
  <si>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</si>
  <si>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</si>
  <si>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</si>
  <si>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</si>
  <si>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</si>
  <si>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</si>
  <si>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</si>
  <si>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</si>
  <si>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</si>
  <si>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</si>
  <si>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</si>
  <si>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</si>
  <si>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</si>
  <si>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</si>
  <si>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</si>
  <si>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</si>
  <si>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</si>
  <si>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</si>
  <si>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</si>
  <si>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</si>
  <si>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</si>
  <si>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</si>
  <si>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</si>
  <si>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</si>
  <si>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</si>
  <si>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</si>
  <si>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</si>
  <si>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</si>
  <si>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</si>
  <si>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</si>
  <si>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</si>
  <si>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</si>
  <si>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</si>
  <si>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</si>
  <si>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</si>
  <si>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</si>
  <si>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</si>
  <si>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</si>
  <si>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</si>
  <si>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</si>
  <si>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</si>
  <si>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</si>
  <si>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</si>
  <si>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</si>
  <si>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</si>
  <si>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</si>
  <si>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</si>
  <si>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</si>
  <si>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</si>
  <si>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</si>
  <si>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</si>
  <si>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</si>
  <si>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</si>
  <si>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</si>
  <si>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</si>
  <si>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</si>
  <si>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</si>
  <si>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</si>
  <si>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</si>
  <si>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</si>
  <si>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</si>
  <si>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</si>
  <si>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</si>
  <si>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</si>
  <si>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</si>
  <si>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</si>
  <si>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</si>
  <si>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</si>
  <si>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</si>
  <si>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</si>
  <si>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</si>
  <si>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</si>
  <si>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</si>
  <si>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</si>
  <si>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</si>
  <si>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</si>
  <si>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</si>
  <si>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</si>
  <si>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</si>
  <si>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</si>
  <si>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</si>
  <si>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</si>
  <si>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</si>
  <si>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</si>
  <si>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</si>
  <si>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</si>
  <si>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</si>
  <si>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</si>
  <si>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</si>
  <si>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</si>
  <si>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</si>
  <si>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</si>
  <si>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</si>
  <si>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</si>
  <si>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</si>
  <si>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</si>
  <si>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</si>
  <si>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</si>
  <si>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</si>
  <si>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</si>
  <si>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</si>
  <si>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</si>
  <si>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</si>
  <si>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</si>
  <si>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</si>
  <si>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</si>
  <si>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</si>
  <si>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</si>
  <si>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</si>
  <si>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</si>
  <si>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</si>
  <si>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</si>
  <si>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</si>
  <si>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</si>
  <si>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</si>
  <si>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</si>
  <si>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</si>
  <si>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</si>
  <si>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</si>
  <si>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</si>
  <si>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</si>
  <si>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</si>
  <si>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</si>
  <si>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</si>
  <si>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</si>
  <si>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</si>
  <si>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</si>
  <si>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</si>
  <si>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</si>
  <si>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</si>
  <si>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</si>
  <si>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</si>
  <si>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</si>
  <si>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</si>
  <si>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</si>
  <si>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</si>
  <si>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</si>
  <si>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</si>
  <si>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</si>
  <si>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</si>
  <si>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</si>
  <si>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</si>
  <si>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</si>
  <si>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</si>
  <si>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</si>
  <si>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</si>
  <si>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</si>
  <si>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</si>
  <si>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</si>
  <si>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</si>
  <si>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</si>
  <si>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</si>
  <si>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</si>
  <si>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</si>
  <si>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</si>
  <si>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</si>
  <si>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</si>
  <si>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</si>
  <si>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</si>
  <si>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</si>
  <si>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</si>
  <si>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</si>
  <si>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</si>
  <si>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</si>
  <si>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</si>
  <si>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</si>
  <si>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</si>
  <si>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</si>
  <si>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</si>
  <si>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</si>
  <si>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</si>
  <si>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</si>
  <si>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</si>
  <si>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</si>
  <si>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</si>
  <si>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</si>
  <si>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</si>
  <si>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</si>
  <si>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</si>
  <si>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</si>
  <si>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</si>
  <si>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</si>
  <si>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</si>
  <si>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</si>
  <si>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</si>
  <si>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</si>
  <si>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</si>
  <si>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</si>
  <si>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</si>
  <si>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</si>
  <si>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</si>
  <si>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</si>
  <si>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</si>
  <si>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</si>
  <si>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</si>
  <si>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</si>
  <si>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</si>
  <si>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</si>
  <si>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</si>
  <si>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</si>
  <si>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</si>
  <si>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</si>
  <si>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</si>
  <si>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</si>
  <si>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</si>
  <si>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</si>
  <si>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</si>
  <si>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</si>
  <si>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</si>
  <si>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</si>
  <si>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</si>
  <si>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</si>
  <si>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</si>
  <si>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</si>
  <si>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</si>
  <si>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</si>
  <si>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</si>
  <si>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</si>
  <si>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</si>
  <si>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</si>
  <si>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</si>
  <si>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</si>
  <si>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</si>
  <si>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</si>
  <si>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</si>
  <si>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</si>
  <si>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</si>
  <si>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</si>
  <si>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</si>
  <si>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</si>
  <si>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</si>
  <si>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</si>
  <si>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</si>
  <si>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</si>
  <si>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</si>
  <si>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</si>
  <si>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</si>
  <si>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</si>
  <si>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</si>
  <si>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</si>
  <si>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</si>
  <si>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</si>
  <si>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</si>
  <si>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</si>
  <si>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</si>
  <si>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</si>
  <si>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</si>
  <si>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</si>
  <si>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</si>
  <si>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</si>
  <si>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</si>
  <si>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</si>
  <si>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</si>
  <si>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</si>
  <si>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</si>
  <si>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</si>
  <si>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</si>
  <si>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</si>
  <si>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</si>
  <si>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</si>
  <si>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</si>
  <si>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</si>
  <si>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</si>
  <si>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</si>
  <si>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</si>
  <si>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</si>
  <si>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</si>
  <si>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</si>
  <si>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</si>
  <si>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</si>
  <si>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</si>
  <si>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</si>
  <si>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</si>
  <si>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</si>
  <si>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</si>
  <si>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</si>
  <si>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</si>
  <si>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</si>
  <si>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</si>
  <si>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</si>
  <si>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</si>
  <si>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</si>
  <si>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</si>
  <si>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</si>
  <si>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</si>
  <si>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</si>
  <si>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</si>
  <si>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</si>
  <si>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</si>
  <si>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</si>
  <si>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</si>
  <si>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</si>
  <si>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</si>
  <si>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</si>
  <si>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</si>
  <si>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</si>
  <si>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</si>
  <si>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</si>
  <si>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</si>
  <si>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</si>
  <si>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</si>
  <si>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</si>
  <si>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</si>
  <si>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</si>
  <si>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</si>
  <si>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</si>
  <si>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</si>
  <si>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</si>
  <si>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</si>
  <si>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</si>
  <si>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</si>
  <si>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</si>
  <si>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</si>
  <si>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</si>
  <si>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</si>
  <si>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</si>
  <si>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</si>
  <si>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</si>
  <si>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</si>
  <si>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</si>
  <si>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</si>
  <si>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</si>
  <si>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</si>
  <si>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</si>
  <si>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</si>
  <si>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</si>
  <si>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</si>
  <si>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</si>
  <si>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</si>
  <si>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</si>
  <si>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</si>
  <si>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</si>
  <si>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</si>
  <si>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</si>
  <si>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</si>
  <si>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</si>
  <si>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</si>
  <si>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</si>
  <si>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</si>
  <si>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</si>
  <si>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</si>
  <si>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</si>
  <si>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</si>
  <si>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</si>
  <si>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</si>
  <si>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</si>
  <si>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</si>
  <si>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</si>
  <si>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</si>
  <si>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</si>
  <si>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</si>
  <si>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</si>
  <si>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</si>
  <si>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</si>
  <si>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</si>
  <si>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</si>
  <si>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</si>
  <si>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</si>
  <si>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</si>
  <si>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</si>
  <si>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</si>
  <si>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</si>
  <si>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</si>
  <si>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</si>
  <si>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</si>
  <si>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</si>
  <si>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</si>
  <si>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</si>
  <si>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</si>
  <si>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</si>
  <si>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</si>
  <si>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</si>
  <si>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</si>
  <si>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</si>
  <si>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</si>
  <si>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</si>
  <si>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</si>
  <si>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</si>
  <si>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</si>
  <si>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</si>
  <si>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</si>
  <si>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</si>
  <si>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</si>
  <si>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</si>
  <si>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</si>
  <si>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</si>
  <si>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</si>
  <si>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</si>
  <si>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</si>
  <si>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</si>
  <si>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</si>
  <si>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</si>
  <si>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</si>
  <si>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</si>
  <si>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</si>
  <si>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</si>
  <si>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</si>
  <si>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</si>
  <si>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</si>
  <si>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</si>
  <si>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</si>
  <si>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</si>
  <si>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</si>
  <si>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</si>
  <si>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</si>
  <si>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</si>
  <si>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</si>
  <si>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</si>
  <si>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</si>
  <si>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</si>
  <si>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</si>
  <si>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</si>
  <si>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</si>
  <si>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</si>
  <si>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</si>
  <si>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</si>
  <si>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</si>
  <si>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</si>
  <si>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</si>
  <si>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</si>
  <si>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</si>
  <si>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</si>
  <si>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</si>
  <si>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</si>
  <si>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</si>
  <si>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</si>
  <si>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</si>
  <si>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</si>
  <si>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</si>
  <si>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</si>
  <si>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</si>
  <si>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</si>
  <si>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</si>
  <si>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</si>
  <si>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</si>
  <si>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</si>
  <si>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</si>
  <si>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</si>
  <si>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</si>
  <si>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</si>
  <si>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</si>
  <si>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</si>
  <si>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</si>
  <si>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</si>
  <si>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</si>
  <si>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</si>
  <si>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</si>
  <si>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</si>
  <si>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</si>
  <si>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</si>
  <si>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</si>
  <si>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</si>
  <si>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</si>
  <si>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</si>
  <si>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</si>
  <si>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</si>
  <si>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</si>
  <si>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</si>
  <si>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</si>
  <si>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</si>
  <si>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</si>
  <si>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</si>
  <si>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</si>
  <si>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</si>
  <si>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</si>
  <si>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</si>
  <si>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</si>
  <si>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</si>
  <si>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</si>
  <si>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</si>
  <si>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</si>
  <si>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</si>
  <si>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</si>
  <si>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</si>
  <si>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</si>
  <si>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</si>
  <si>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</si>
  <si>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</si>
  <si>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</si>
  <si>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</si>
  <si>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</si>
  <si>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</si>
  <si>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</si>
  <si>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</si>
  <si>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</si>
  <si>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</si>
  <si>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</si>
  <si>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</si>
  <si>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</si>
  <si>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</si>
  <si>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</si>
  <si>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</si>
  <si>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</si>
  <si>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</si>
  <si>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</si>
  <si>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</si>
  <si>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</si>
  <si>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</si>
  <si>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</si>
  <si>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</si>
  <si>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</si>
  <si>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</si>
  <si>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</si>
  <si>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</si>
  <si>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</si>
  <si>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</si>
  <si>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</si>
  <si>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</si>
  <si>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</si>
  <si>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</si>
  <si>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</si>
  <si>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</si>
  <si>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</si>
  <si>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</si>
  <si>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</si>
  <si>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</si>
  <si>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</si>
  <si>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</si>
  <si>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</si>
  <si>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</si>
  <si>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</si>
  <si>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</si>
  <si>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</si>
  <si>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</si>
  <si>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</si>
  <si>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</si>
  <si>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</si>
  <si>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</si>
  <si>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</si>
  <si>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</si>
  <si>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</si>
  <si>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</si>
  <si>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</si>
  <si>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</si>
  <si>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</si>
  <si>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</si>
  <si>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</si>
  <si>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</si>
  <si>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</si>
  <si>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</si>
  <si>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</si>
  <si>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</si>
  <si>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</si>
  <si>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</si>
  <si>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</si>
  <si>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</si>
  <si>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</si>
  <si>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</si>
  <si>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</si>
  <si>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</si>
  <si>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</si>
  <si>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</si>
  <si>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</si>
  <si>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</si>
  <si>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</si>
  <si>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</si>
  <si>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</si>
  <si>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</si>
  <si>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</si>
  <si>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</si>
  <si>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</si>
  <si>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</si>
  <si>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</si>
  <si>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</si>
  <si>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</si>
  <si>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</si>
  <si>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</si>
  <si>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</si>
  <si>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</si>
  <si>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</si>
  <si>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</si>
  <si>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</si>
  <si>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</si>
  <si>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</si>
  <si>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</si>
  <si>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</si>
  <si>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</si>
  <si>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</si>
  <si>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</si>
  <si>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</si>
  <si>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</si>
  <si>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</si>
  <si>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</si>
  <si>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</si>
  <si>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</si>
  <si>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</si>
  <si>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</si>
  <si>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</si>
  <si>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</si>
  <si>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</si>
  <si>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</si>
  <si>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</si>
  <si>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</si>
  <si>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</si>
  <si>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</si>
  <si>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</si>
  <si>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</si>
  <si>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</si>
  <si>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</si>
  <si>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</si>
  <si>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</si>
  <si>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</si>
  <si>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</si>
  <si>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</si>
  <si>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</si>
  <si>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</si>
  <si>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</si>
  <si>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</si>
  <si>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</si>
  <si>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</si>
  <si>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</si>
  <si>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</si>
  <si>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</si>
  <si>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</si>
  <si>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</si>
  <si>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</si>
  <si>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</si>
  <si>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</si>
  <si>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</si>
  <si>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</si>
  <si>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</si>
  <si>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</si>
  <si>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</si>
  <si>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</si>
  <si>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</si>
  <si>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</si>
  <si>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</si>
  <si>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</si>
  <si>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</si>
  <si>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</si>
  <si>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</si>
  <si>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</si>
  <si>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</si>
  <si>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</si>
  <si>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</si>
  <si>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</si>
  <si>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</si>
  <si>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</si>
  <si>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</si>
  <si>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</si>
  <si>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</si>
  <si>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</si>
  <si>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</si>
  <si>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</si>
  <si>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</si>
  <si>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</si>
  <si>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</si>
  <si>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</si>
  <si>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</si>
  <si>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</si>
  <si>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</si>
  <si>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</si>
  <si>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</si>
  <si>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</si>
  <si>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</si>
  <si>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</si>
  <si>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</si>
  <si>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</si>
  <si>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</si>
  <si>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</si>
  <si>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</si>
  <si>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</si>
  <si>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</si>
  <si>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</si>
  <si>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</si>
  <si>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</si>
  <si>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</si>
  <si>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</si>
  <si>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</si>
  <si>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</si>
  <si>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</si>
  <si>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</si>
  <si>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</si>
  <si>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</si>
  <si>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</si>
  <si>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</si>
  <si>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</si>
  <si>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</si>
  <si>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</si>
  <si>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</si>
  <si>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</si>
  <si>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</si>
  <si>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</si>
  <si>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</si>
  <si>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</si>
  <si>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</si>
  <si>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</si>
  <si>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</si>
  <si>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</si>
  <si>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</si>
  <si>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</si>
  <si>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</si>
  <si>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</si>
  <si>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</si>
  <si>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</si>
  <si>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</si>
  <si>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</si>
  <si>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</si>
  <si>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</si>
  <si>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</si>
  <si>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</si>
  <si>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</si>
  <si>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</si>
  <si>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</si>
  <si>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</si>
  <si>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</si>
  <si>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</si>
  <si>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</si>
  <si>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</si>
  <si>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</si>
  <si>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</si>
  <si>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</si>
  <si>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</si>
  <si>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</si>
  <si>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</si>
  <si>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</si>
  <si>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</si>
  <si>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</si>
  <si>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</si>
  <si>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</si>
  <si>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</si>
  <si>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</si>
  <si>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</si>
  <si>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</si>
  <si>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</si>
  <si>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</si>
  <si>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</si>
  <si>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</si>
  <si>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</si>
  <si>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</si>
  <si>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</si>
  <si>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</si>
  <si>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</si>
  <si>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</si>
  <si>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</si>
  <si>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</si>
  <si>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</si>
  <si>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</si>
  <si>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</si>
  <si>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</si>
  <si>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</si>
  <si>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</si>
  <si>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</si>
  <si>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</si>
  <si>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</si>
  <si>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</si>
  <si>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</si>
  <si>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</si>
  <si>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</si>
  <si>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</si>
  <si>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</si>
  <si>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</si>
  <si>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</si>
  <si>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</si>
  <si>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</si>
  <si>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</si>
  <si>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</si>
  <si>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</si>
  <si>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</si>
  <si>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</si>
  <si>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</si>
  <si>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</si>
  <si>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</si>
  <si>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</si>
  <si>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</si>
  <si>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</si>
  <si>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</si>
  <si>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</si>
  <si>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</si>
  <si>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</si>
  <si>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</si>
  <si>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</si>
  <si>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</si>
  <si>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</si>
  <si>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</si>
  <si>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</si>
  <si>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</si>
  <si>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</si>
  <si>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</si>
  <si>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</si>
  <si>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</si>
  <si>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</si>
  <si>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</si>
  <si>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</si>
  <si>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</si>
  <si>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</si>
  <si>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</si>
  <si>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</si>
  <si>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</si>
  <si>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</si>
  <si>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</si>
  <si>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</si>
  <si>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</si>
  <si>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</si>
  <si>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</si>
  <si>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</si>
  <si>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</si>
  <si>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</si>
  <si>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</si>
  <si>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</si>
  <si>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</si>
  <si>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</si>
  <si>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</si>
  <si>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</si>
  <si>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</si>
  <si>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</si>
  <si>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</si>
  <si>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</si>
  <si>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</si>
  <si>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</si>
  <si>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</si>
  <si>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</si>
  <si>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</si>
  <si>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</si>
  <si>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</si>
  <si>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</si>
  <si>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</si>
  <si>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</si>
  <si>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</si>
  <si>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</si>
  <si>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</si>
  <si>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</si>
  <si>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</si>
  <si>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</si>
  <si>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</si>
  <si>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</si>
  <si>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</si>
  <si>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</si>
  <si>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</si>
  <si>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</si>
  <si>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</si>
  <si>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</si>
  <si>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</si>
  <si>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</si>
  <si>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</si>
  <si>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</si>
  <si>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</si>
  <si>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</si>
  <si>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</si>
  <si>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</si>
  <si>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</si>
  <si>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</si>
  <si>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</si>
  <si>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</si>
  <si>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</si>
  <si>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</si>
  <si>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</si>
  <si>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</si>
  <si>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</si>
  <si>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</si>
  <si>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</si>
  <si>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</si>
  <si>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</si>
  <si>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</si>
  <si>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</si>
  <si>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</si>
  <si>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</si>
  <si>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</si>
  <si>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</si>
  <si>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</si>
  <si>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</si>
  <si>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</si>
  <si>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</si>
  <si>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</si>
  <si>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</si>
  <si>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</si>
  <si>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</si>
  <si>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</si>
  <si>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</si>
  <si>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</si>
  <si>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</si>
  <si>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</si>
  <si>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</si>
  <si>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</si>
  <si>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</si>
  <si>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</si>
  <si>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</si>
  <si>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</si>
  <si>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</si>
  <si>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</si>
  <si>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</si>
  <si>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</si>
  <si>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</si>
  <si>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</si>
  <si>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</si>
  <si>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</si>
  <si>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</si>
  <si>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</si>
  <si>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</si>
  <si>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</si>
  <si>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</si>
  <si>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</si>
  <si>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</si>
  <si>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</si>
  <si>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</si>
  <si>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</si>
  <si>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</si>
  <si>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</si>
  <si>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</si>
  <si>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</si>
  <si>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</si>
  <si>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</si>
  <si>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</si>
  <si>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</si>
  <si>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</si>
  <si>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</si>
  <si>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</si>
  <si>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</si>
  <si>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</si>
  <si>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</si>
  <si>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</si>
  <si>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</si>
  <si>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</si>
  <si>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</si>
  <si>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</si>
  <si>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</si>
  <si>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</si>
  <si>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</si>
  <si>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</si>
  <si>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</si>
  <si>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</si>
  <si>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</si>
  <si>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</si>
  <si>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</si>
  <si>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</si>
  <si>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</si>
  <si>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</si>
  <si>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</si>
  <si>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</si>
  <si>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</si>
  <si>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</si>
  <si>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</si>
  <si>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</si>
  <si>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</si>
  <si>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</si>
  <si>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</si>
  <si>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</si>
  <si>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</si>
  <si>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</si>
  <si>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</si>
  <si>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</si>
  <si>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</si>
  <si>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</si>
  <si>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</si>
  <si>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</si>
  <si>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</si>
  <si>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</si>
  <si>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</si>
  <si>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</si>
  <si>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</si>
  <si>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</si>
  <si>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</si>
  <si>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</si>
  <si>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</si>
  <si>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</si>
  <si>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</si>
  <si>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</si>
  <si>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</si>
  <si>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</si>
  <si>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</si>
  <si>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</si>
  <si>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</si>
  <si>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</si>
  <si>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</si>
  <si>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</si>
  <si>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</si>
  <si>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</si>
  <si>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</si>
  <si>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</si>
  <si>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</si>
  <si>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</si>
  <si>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</si>
  <si>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</si>
  <si>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</si>
  <si>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</si>
  <si>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</si>
  <si>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</si>
  <si>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</si>
  <si>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</si>
  <si>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</si>
  <si>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</si>
  <si>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</si>
  <si>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</si>
  <si>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</si>
  <si>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</si>
  <si>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</si>
  <si>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</si>
  <si>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</si>
  <si>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</si>
  <si>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</si>
  <si>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</si>
  <si>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</si>
  <si>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</si>
  <si>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</si>
  <si>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</si>
  <si>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</si>
  <si>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</si>
  <si>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</si>
  <si>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</si>
  <si>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</si>
  <si>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</si>
  <si>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</si>
  <si>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</si>
  <si>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</si>
  <si>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</si>
  <si>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</si>
  <si>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</si>
  <si>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</si>
  <si>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</si>
  <si>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</si>
  <si>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</si>
  <si>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</si>
  <si>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</si>
  <si>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</si>
  <si>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</si>
  <si>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</si>
  <si>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</si>
  <si>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</si>
  <si>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</si>
  <si>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</si>
  <si>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</si>
  <si>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</si>
  <si>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</si>
  <si>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</si>
  <si>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</si>
  <si>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</si>
  <si>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</si>
  <si>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</si>
  <si>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</si>
  <si>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</si>
  <si>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</si>
  <si>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</si>
  <si>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</si>
  <si>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</si>
  <si>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</si>
  <si>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</si>
  <si>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</si>
  <si>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</si>
  <si>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</si>
  <si>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</si>
  <si>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</si>
  <si>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</si>
  <si>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</si>
  <si>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</si>
  <si>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</si>
  <si>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</si>
  <si>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</si>
  <si>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</si>
  <si>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</si>
  <si>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</si>
  <si>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</si>
  <si>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</si>
  <si>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</si>
  <si>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</si>
  <si>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</si>
  <si>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</si>
  <si>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</si>
  <si>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</si>
  <si>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</si>
  <si>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</si>
  <si>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</si>
  <si>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</si>
  <si>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</si>
  <si>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</si>
  <si>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</si>
  <si>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</si>
  <si>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</si>
  <si>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</si>
  <si>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</si>
  <si>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</si>
  <si>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</si>
  <si>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</si>
  <si>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</si>
  <si>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</si>
  <si>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</si>
  <si>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</si>
  <si>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</si>
  <si>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</si>
  <si>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</si>
  <si>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</si>
  <si>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</si>
  <si>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</si>
  <si>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</si>
  <si>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</si>
  <si>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</si>
  <si>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</si>
  <si>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</si>
  <si>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</si>
  <si>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</si>
  <si>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</si>
  <si>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</si>
  <si>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</si>
  <si>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</si>
  <si>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</si>
  <si>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</si>
  <si>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</si>
  <si>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</si>
  <si>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</si>
  <si>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</si>
  <si>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</si>
  <si>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</si>
  <si>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</si>
  <si>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</si>
  <si>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</si>
  <si>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</si>
  <si>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</si>
  <si>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</si>
  <si>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</si>
  <si>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</si>
  <si>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</si>
  <si>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</si>
  <si>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</si>
  <si>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</si>
  <si>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</si>
  <si>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</si>
  <si>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</si>
  <si>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</si>
  <si>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</si>
  <si>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</si>
  <si>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</si>
  <si>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</si>
  <si>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</si>
  <si>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</si>
  <si>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</si>
  <si>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</si>
  <si>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</si>
  <si>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</si>
  <si>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</si>
  <si>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</si>
  <si>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</si>
  <si>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</si>
  <si>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</si>
  <si>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</si>
  <si>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</si>
  <si>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</si>
  <si>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</si>
  <si>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</si>
  <si>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</si>
  <si>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</si>
  <si>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</si>
  <si>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</si>
  <si>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</si>
  <si>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</si>
  <si>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</si>
  <si>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</si>
  <si>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</si>
  <si>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</si>
  <si>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</si>
  <si>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</si>
  <si>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</si>
  <si>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</si>
  <si>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</si>
  <si>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</si>
  <si>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</si>
  <si>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</si>
  <si>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</si>
  <si>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</si>
  <si>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</si>
  <si>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</si>
  <si>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</si>
  <si>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</si>
  <si>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</si>
  <si>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</si>
  <si>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</si>
  <si>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</si>
  <si>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</si>
  <si>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</si>
  <si>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</si>
  <si>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</si>
  <si>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</si>
  <si>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</si>
  <si>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</si>
  <si>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</si>
  <si>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</si>
  <si>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</si>
  <si>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</si>
  <si>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</si>
  <si>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</si>
  <si>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</si>
  <si>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</si>
  <si>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</si>
  <si>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</si>
  <si>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</si>
  <si>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</si>
  <si>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</si>
  <si>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</si>
  <si>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</si>
  <si>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</si>
  <si>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</si>
  <si>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</si>
  <si>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</si>
  <si>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</si>
  <si>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</si>
  <si>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</si>
  <si>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</si>
  <si>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</si>
  <si>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</si>
  <si>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</si>
  <si>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</si>
  <si>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</si>
  <si>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</si>
  <si>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</si>
  <si>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</si>
  <si>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</si>
  <si>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</si>
  <si>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</si>
  <si>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</si>
  <si>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</si>
  <si>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</si>
  <si>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</si>
  <si>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</si>
  <si>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</si>
  <si>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</si>
  <si>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</si>
  <si>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</si>
  <si>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</si>
  <si>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</si>
  <si>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</si>
  <si>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</si>
  <si>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</si>
  <si>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</si>
  <si>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</si>
  <si>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</si>
  <si>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</si>
  <si>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</si>
  <si>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</si>
  <si>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</si>
  <si>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</si>
  <si>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</si>
  <si>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</si>
  <si>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</si>
  <si>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</si>
  <si>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</si>
  <si>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</si>
  <si>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</si>
  <si>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</si>
  <si>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</si>
  <si>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</si>
  <si>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</si>
  <si>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</si>
  <si>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</si>
  <si>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</si>
  <si>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</si>
  <si>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</si>
  <si>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</si>
  <si>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</si>
  <si>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</si>
  <si>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</si>
  <si>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</si>
  <si>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</si>
  <si>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</si>
  <si>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</si>
  <si>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</si>
  <si>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</si>
  <si>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</si>
  <si>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</si>
  <si>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</si>
  <si>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</si>
  <si>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</si>
  <si>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</si>
  <si>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</si>
  <si>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</si>
  <si>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</si>
  <si>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</si>
  <si>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</si>
  <si>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</si>
  <si>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</si>
  <si>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</si>
  <si>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</si>
  <si>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</si>
  <si>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</si>
  <si>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</si>
  <si>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</si>
  <si>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</si>
  <si>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</si>
  <si>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</si>
  <si>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</si>
  <si>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</si>
  <si>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</si>
  <si>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</si>
  <si>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</si>
  <si>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</si>
  <si>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</si>
  <si>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</si>
  <si>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</si>
  <si>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</si>
  <si>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</si>
  <si>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</si>
  <si>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</si>
  <si>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</si>
  <si>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</si>
  <si>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</si>
  <si>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</si>
  <si>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</si>
  <si>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</si>
  <si>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</si>
  <si>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</si>
  <si>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</si>
  <si>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</si>
  <si>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</si>
  <si>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</si>
  <si>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</si>
  <si>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</si>
  <si>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</si>
  <si>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</si>
  <si>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</si>
  <si>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</si>
  <si>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</si>
  <si>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</si>
  <si>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</si>
  <si>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</si>
  <si>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</si>
  <si>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</si>
  <si>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</si>
  <si>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</si>
  <si>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</si>
  <si>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</si>
  <si>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</si>
  <si>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</si>
  <si>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</si>
  <si>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</si>
  <si>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</si>
  <si>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</si>
  <si>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</si>
  <si>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</si>
  <si>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</si>
  <si>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</si>
  <si>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</si>
  <si>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</si>
  <si>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</si>
  <si>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</si>
  <si>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</si>
  <si>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</si>
  <si>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</si>
  <si>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</si>
  <si>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</si>
  <si>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</si>
  <si>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</si>
  <si>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</si>
  <si>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</si>
  <si>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</si>
  <si>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</si>
  <si>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</si>
  <si>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</si>
  <si>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</si>
  <si>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</si>
  <si>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</si>
  <si>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</si>
  <si>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</si>
  <si>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</si>
  <si>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</si>
  <si>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</si>
  <si>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</si>
  <si>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</si>
  <si>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</si>
  <si>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</si>
  <si>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</si>
  <si>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</si>
  <si>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</si>
  <si>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</si>
  <si>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</si>
  <si>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</si>
  <si>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</si>
  <si>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</si>
  <si>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</si>
  <si>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</si>
  <si>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</si>
  <si>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</si>
  <si>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</si>
  <si>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</si>
  <si>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</si>
  <si>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</si>
  <si>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</si>
  <si>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</si>
  <si>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</si>
  <si>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</si>
  <si>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</si>
  <si>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</si>
  <si>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</si>
  <si>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</si>
  <si>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</si>
  <si>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</si>
  <si>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</si>
  <si>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</si>
  <si>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</si>
  <si>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</si>
  <si>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</si>
  <si>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</si>
  <si>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</si>
  <si>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</si>
  <si>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</si>
  <si>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</si>
  <si>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</si>
  <si>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</si>
  <si>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</si>
  <si>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</si>
  <si>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</si>
  <si>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</si>
  <si>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</si>
  <si>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</si>
  <si>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</si>
  <si>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</si>
  <si>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</si>
  <si>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</si>
  <si>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</si>
  <si>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</si>
  <si>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</si>
  <si>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</si>
  <si>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</si>
  <si>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</si>
  <si>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</si>
  <si>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</si>
  <si>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</si>
  <si>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</si>
  <si>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</si>
  <si>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</si>
  <si>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</si>
  <si>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</si>
  <si>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</si>
  <si>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</si>
  <si>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</si>
  <si>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</si>
  <si>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</si>
  <si>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</si>
  <si>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</si>
  <si>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</si>
  <si>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</si>
  <si>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</si>
  <si>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</si>
  <si>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</si>
  <si>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</si>
  <si>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</si>
  <si>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</si>
  <si>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</si>
  <si>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</si>
  <si>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</si>
  <si>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</si>
  <si>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</si>
  <si>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</si>
  <si>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</si>
  <si>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</si>
  <si>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</si>
  <si>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</si>
  <si>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</si>
  <si>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</si>
  <si>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</si>
  <si>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</si>
  <si>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</si>
  <si>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</si>
  <si>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</si>
  <si>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</si>
  <si>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</si>
  <si>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</si>
  <si>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</si>
  <si>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</si>
  <si>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</si>
  <si>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</si>
  <si>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</si>
  <si>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</si>
  <si>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</si>
  <si>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</si>
  <si>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</si>
  <si>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</si>
  <si>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</si>
  <si>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</si>
  <si>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</si>
  <si>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</si>
  <si>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</si>
  <si>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</si>
  <si>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</si>
  <si>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</si>
  <si>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</si>
  <si>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</si>
  <si>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</si>
  <si>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</si>
  <si>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</si>
  <si>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</si>
  <si>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</si>
  <si>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</si>
  <si>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</si>
  <si>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</si>
  <si>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</si>
  <si>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</si>
  <si>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</si>
  <si>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</si>
  <si>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</si>
  <si>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</si>
  <si>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</si>
  <si>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</si>
  <si>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</si>
  <si>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</si>
  <si>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</si>
  <si>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</si>
  <si>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</si>
  <si>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</si>
  <si>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</si>
  <si>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</si>
  <si>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</si>
  <si>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</si>
  <si>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</si>
  <si>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</si>
  <si>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</si>
  <si>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</si>
  <si>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</si>
  <si>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</si>
  <si>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</si>
  <si>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</si>
  <si>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</si>
  <si>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</si>
  <si>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</si>
  <si>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</si>
  <si>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</si>
  <si>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</si>
  <si>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</si>
  <si>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</si>
  <si>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</si>
  <si>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</si>
  <si>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</si>
  <si>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</si>
  <si>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</si>
  <si>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</si>
  <si>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</si>
  <si>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</si>
  <si>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</si>
  <si>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</si>
  <si>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</si>
  <si>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</si>
  <si>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</si>
  <si>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</si>
  <si>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</si>
  <si>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</si>
  <si>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</si>
  <si>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</si>
  <si>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</si>
  <si>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</si>
  <si>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</si>
  <si>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</si>
  <si>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</si>
  <si>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</si>
  <si>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</si>
  <si>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</si>
  <si>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</si>
  <si>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</si>
  <si>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</si>
  <si>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</si>
  <si>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</si>
  <si>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</si>
  <si>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</si>
  <si>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</si>
  <si>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</si>
  <si>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</si>
  <si>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</si>
  <si>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</si>
  <si>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</si>
  <si>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</si>
  <si>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</si>
  <si>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</si>
  <si>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</si>
  <si>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</si>
  <si>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</si>
  <si>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</si>
  <si>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</si>
  <si>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</si>
  <si>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</si>
  <si>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</si>
  <si>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</si>
  <si>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</si>
  <si>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</si>
  <si>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</si>
  <si>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</si>
  <si>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</si>
  <si>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</si>
  <si>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</si>
  <si>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</si>
  <si>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</si>
  <si>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</si>
  <si>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</si>
  <si>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</si>
  <si>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</si>
  <si>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</si>
  <si>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</si>
  <si>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</si>
  <si>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</si>
  <si>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</si>
  <si>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</si>
  <si>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</si>
  <si>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</si>
  <si>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</si>
  <si>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</si>
  <si>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</si>
  <si>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</si>
  <si>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</si>
  <si>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</si>
  <si>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</si>
  <si>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</si>
  <si>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</si>
  <si>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</si>
  <si>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</si>
  <si>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</si>
  <si>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</si>
  <si>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</si>
  <si>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</si>
  <si>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</si>
  <si>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</si>
  <si>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</si>
  <si>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</si>
  <si>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</si>
  <si>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</si>
  <si>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</si>
  <si>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</si>
  <si>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</si>
  <si>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</si>
  <si>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</si>
  <si>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</si>
  <si>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</si>
  <si>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</si>
  <si>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</si>
  <si>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</si>
  <si>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</si>
  <si>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</si>
  <si>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</si>
  <si>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</si>
  <si>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</si>
  <si>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</si>
  <si>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</si>
  <si>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</si>
  <si>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</si>
  <si>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</si>
  <si>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</si>
  <si>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</si>
  <si>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</si>
  <si>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</si>
  <si>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</si>
  <si>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</si>
  <si>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</si>
  <si>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</si>
  <si>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</si>
  <si>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</si>
  <si>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</si>
  <si>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</si>
  <si>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</si>
  <si>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</si>
  <si>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</si>
  <si>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</si>
  <si>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</si>
  <si>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</si>
  <si>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</si>
  <si>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</si>
  <si>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</si>
  <si>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</si>
  <si>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</si>
  <si>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</si>
  <si>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</si>
  <si>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</si>
  <si>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</si>
  <si>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</si>
  <si>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</si>
  <si>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</si>
  <si>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</si>
  <si>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</si>
  <si>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</si>
  <si>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</si>
  <si>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</si>
  <si>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</si>
  <si>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</si>
  <si>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</si>
  <si>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</si>
  <si>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</si>
  <si>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</si>
  <si>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</si>
  <si>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</si>
  <si>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</si>
  <si>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</si>
  <si>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</si>
  <si>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</si>
  <si>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</si>
  <si>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</si>
  <si>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</si>
  <si>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</si>
  <si>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</si>
  <si>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</si>
  <si>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</si>
  <si>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</si>
  <si>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</si>
  <si>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</si>
  <si>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</si>
  <si>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</si>
  <si>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</si>
  <si>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</si>
  <si>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</si>
  <si>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</si>
  <si>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</si>
  <si>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</si>
  <si>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</si>
  <si>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</si>
  <si>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</si>
  <si>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</si>
  <si>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</si>
  <si>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</si>
  <si>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</si>
  <si>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</si>
  <si>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</si>
  <si>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</si>
  <si>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</si>
  <si>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</si>
  <si>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</si>
  <si>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</si>
  <si>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</si>
  <si>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</si>
  <si>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</si>
  <si>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</si>
  <si>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</si>
  <si>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</si>
  <si>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</si>
  <si>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</si>
  <si>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</si>
  <si>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</si>
  <si>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</si>
  <si>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</si>
  <si>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</si>
  <si>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</si>
  <si>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</si>
  <si>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</si>
  <si>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</si>
  <si>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</si>
  <si>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</si>
  <si>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</si>
  <si>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</si>
  <si>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</si>
  <si>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</si>
  <si>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</si>
  <si>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</si>
  <si>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</si>
  <si>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</si>
  <si>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</si>
  <si>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</si>
  <si>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</si>
  <si>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</si>
  <si>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</si>
  <si>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</si>
  <si>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</si>
  <si>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</si>
  <si>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</si>
  <si>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</si>
  <si>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</si>
  <si>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</si>
  <si>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</si>
  <si>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</si>
  <si>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</si>
  <si>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</si>
  <si>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</si>
  <si>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</si>
  <si>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</si>
  <si>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</si>
  <si>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</si>
  <si>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</si>
  <si>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</si>
  <si>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</si>
  <si>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</si>
  <si>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</si>
  <si>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</si>
  <si>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</si>
  <si>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</si>
  <si>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</si>
  <si>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</si>
  <si>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</si>
  <si>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</si>
  <si>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</si>
  <si>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</si>
  <si>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</si>
  <si>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</si>
  <si>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</si>
  <si>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</si>
  <si>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</si>
  <si>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</si>
  <si>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</si>
  <si>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</si>
  <si>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</si>
  <si>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</si>
  <si>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</si>
  <si>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</si>
  <si>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</si>
  <si>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</si>
  <si>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</si>
  <si>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</si>
  <si>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</si>
  <si>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</si>
  <si>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</si>
  <si>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</si>
  <si>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</si>
  <si>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</si>
  <si>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</si>
  <si>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</si>
  <si>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</si>
  <si>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</si>
  <si>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</si>
  <si>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</si>
  <si>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</si>
  <si>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</si>
  <si>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</si>
  <si>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</si>
  <si>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</si>
  <si>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</si>
  <si>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</si>
  <si>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</si>
  <si>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</si>
  <si>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</si>
  <si>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</si>
  <si>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</si>
  <si>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</si>
  <si>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</si>
  <si>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</si>
  <si>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</si>
  <si>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</si>
  <si>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</si>
  <si>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</si>
  <si>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</si>
  <si>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</si>
  <si>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</si>
  <si>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</si>
  <si>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</si>
  <si>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</si>
  <si>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</si>
  <si>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</si>
  <si>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</si>
  <si>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</si>
  <si>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</si>
  <si>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</si>
  <si>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</si>
  <si>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</si>
  <si>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</si>
  <si>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</si>
  <si>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</si>
  <si>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</si>
  <si>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</si>
  <si>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</si>
  <si>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</si>
  <si>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</si>
  <si>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</si>
  <si>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</si>
  <si>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</si>
  <si>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</si>
  <si>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</si>
  <si>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</si>
  <si>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</si>
  <si>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</si>
  <si>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</si>
  <si>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</si>
  <si>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</si>
  <si>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</si>
  <si>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</si>
  <si>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</si>
  <si>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</si>
  <si>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</si>
  <si>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</si>
  <si>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</si>
  <si>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</si>
  <si>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</si>
  <si>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</si>
  <si>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</si>
  <si>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</si>
  <si>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</si>
  <si>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</si>
  <si>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</si>
  <si>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</si>
  <si>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</si>
  <si>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</si>
  <si>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</si>
  <si>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</si>
  <si>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</si>
  <si>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</si>
  <si>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</si>
  <si>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</si>
  <si>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</si>
  <si>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</si>
  <si>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</si>
  <si>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</si>
  <si>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</si>
  <si>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</si>
  <si>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</si>
  <si>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</si>
  <si>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</si>
  <si>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</si>
  <si>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</si>
  <si>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</si>
  <si>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</si>
  <si>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</si>
  <si>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</si>
  <si>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</si>
  <si>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</si>
  <si>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</si>
  <si>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</si>
  <si>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</si>
  <si>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</si>
  <si>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</si>
  <si>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</si>
  <si>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</si>
  <si>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</si>
  <si>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</si>
  <si>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</si>
  <si>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</si>
  <si>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</si>
  <si>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</si>
  <si>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</si>
  <si>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</si>
  <si>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</si>
  <si>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</si>
  <si>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</si>
  <si>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</si>
  <si>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</si>
  <si>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</si>
  <si>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</si>
  <si>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</si>
  <si>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</si>
  <si>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</si>
  <si>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</si>
  <si>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</si>
  <si>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</si>
  <si>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</si>
  <si>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</si>
  <si>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</si>
  <si>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</si>
  <si>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</si>
  <si>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</si>
  <si>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</si>
  <si>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</si>
  <si>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</si>
  <si>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</si>
  <si>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</si>
  <si>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</si>
  <si>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</si>
  <si>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</si>
  <si>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</si>
  <si>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</si>
  <si>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</si>
  <si>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</si>
  <si>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</si>
  <si>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</si>
  <si>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</si>
  <si>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</si>
  <si>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</si>
  <si>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</si>
  <si>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</si>
  <si>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</si>
  <si>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</si>
  <si>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</si>
  <si>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</si>
  <si>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</si>
  <si>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</si>
  <si>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</si>
  <si>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</si>
  <si>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</si>
  <si>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</si>
  <si>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</si>
  <si>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</si>
  <si>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</si>
  <si>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</si>
  <si>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</si>
  <si>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</si>
  <si>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</si>
  <si>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</si>
  <si>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</si>
  <si>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</si>
  <si>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</si>
  <si>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</si>
  <si>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</si>
  <si>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</si>
  <si>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</si>
  <si>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</si>
  <si>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</si>
  <si>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</si>
  <si>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</si>
  <si>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</si>
  <si>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</si>
  <si>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</si>
  <si>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</si>
  <si>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</si>
  <si>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</si>
  <si>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</si>
  <si>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</si>
  <si>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</si>
  <si>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</si>
  <si>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</si>
  <si>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</si>
  <si>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</si>
  <si>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</si>
  <si>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</si>
  <si>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</si>
  <si>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</si>
  <si>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</si>
  <si>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</si>
  <si>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</si>
  <si>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</si>
  <si>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</si>
  <si>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</si>
  <si>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</si>
  <si>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</si>
  <si>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</si>
  <si>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</si>
  <si>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</si>
  <si>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</si>
  <si>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</si>
  <si>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</si>
  <si>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</si>
  <si>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</si>
  <si>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</si>
  <si>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</si>
  <si>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</si>
  <si>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</si>
  <si>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</si>
  <si>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</si>
  <si>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</si>
  <si>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</si>
  <si>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</si>
  <si>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</si>
  <si>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</si>
  <si>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</si>
  <si>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</si>
  <si>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</si>
  <si>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</si>
  <si>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</si>
  <si>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</si>
  <si>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</si>
  <si>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</si>
  <si>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</si>
  <si>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</si>
  <si>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</si>
  <si>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</si>
  <si>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</si>
  <si>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</si>
  <si>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</si>
  <si>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</si>
  <si>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</si>
  <si>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</si>
  <si>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</si>
  <si>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</si>
  <si>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</si>
  <si>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</si>
  <si>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</si>
  <si>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</si>
  <si>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</si>
  <si>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</si>
  <si>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</si>
  <si>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</si>
  <si>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</si>
  <si>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</si>
  <si>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</si>
  <si>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</si>
  <si>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</si>
  <si>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</si>
  <si>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</si>
  <si>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</si>
  <si>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</si>
  <si>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</si>
  <si>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</si>
  <si>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</si>
  <si>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</si>
  <si>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</si>
  <si>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</si>
  <si>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</si>
  <si>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</si>
  <si>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</si>
  <si>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</si>
  <si>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</si>
  <si>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</si>
  <si>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</si>
  <si>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</si>
  <si>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</si>
  <si>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</si>
  <si>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</si>
  <si>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</si>
  <si>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</si>
  <si>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</si>
  <si>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</si>
  <si>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</si>
  <si>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</si>
  <si>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</si>
  <si>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</si>
  <si>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</si>
  <si>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</si>
  <si>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</si>
  <si>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</si>
  <si>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</si>
  <si>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</si>
  <si>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</si>
  <si>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</si>
  <si>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</si>
  <si>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</si>
  <si>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</si>
  <si>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</si>
  <si>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</si>
  <si>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</si>
  <si>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</si>
  <si>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</si>
  <si>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</si>
  <si>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</si>
  <si>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</si>
  <si>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</si>
  <si>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</si>
  <si>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</si>
  <si>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</si>
  <si>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</si>
  <si>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</si>
  <si>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</si>
  <si>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</si>
  <si>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</si>
  <si>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</si>
  <si>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</si>
  <si>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</si>
  <si>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</si>
  <si>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</si>
  <si>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</si>
  <si>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</si>
  <si>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</si>
  <si>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</si>
  <si>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</si>
  <si>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</si>
  <si>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</si>
  <si>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</si>
  <si>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</si>
  <si>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</si>
  <si>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</si>
  <si>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</si>
  <si>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</si>
  <si>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</si>
  <si>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</si>
  <si>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</si>
  <si>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</si>
  <si>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</si>
  <si>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</si>
  <si>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</si>
  <si>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</si>
  <si>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</si>
  <si>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</si>
  <si>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</si>
  <si>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</si>
  <si>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</si>
  <si>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</si>
  <si>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</si>
  <si>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</si>
  <si>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</si>
  <si>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</si>
  <si>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</si>
  <si>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</si>
  <si>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</si>
  <si>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</si>
  <si>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</si>
  <si>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</si>
  <si>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</si>
  <si>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</si>
  <si>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</si>
  <si>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</si>
  <si>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</si>
  <si>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</si>
  <si>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</si>
  <si>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</si>
  <si>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</si>
  <si>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</si>
  <si>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</si>
  <si>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</si>
  <si>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</si>
  <si>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</si>
  <si>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</si>
  <si>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</si>
  <si>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</si>
  <si>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</si>
  <si>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</si>
  <si>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</si>
  <si>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</si>
  <si>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</si>
  <si>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</si>
  <si>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</si>
  <si>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</si>
  <si>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</si>
  <si>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</si>
  <si>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</si>
  <si>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</si>
  <si>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</si>
  <si>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</si>
  <si>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</si>
  <si>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</si>
  <si>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</si>
  <si>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</si>
  <si>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</si>
  <si>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</si>
  <si>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</si>
  <si>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</si>
  <si>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</si>
  <si>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</si>
  <si>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</si>
  <si>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</si>
  <si>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</si>
  <si>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</si>
  <si>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</si>
  <si>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</si>
  <si>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</si>
  <si>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</si>
  <si>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</si>
  <si>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</si>
  <si>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</si>
  <si>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</si>
  <si>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</si>
  <si>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</si>
  <si>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</si>
  <si>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</si>
  <si>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</si>
  <si>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</si>
  <si>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</si>
  <si>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</si>
  <si>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</si>
  <si>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</si>
  <si>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</si>
  <si>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</si>
  <si>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</si>
  <si>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</si>
  <si>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</si>
  <si>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</si>
  <si>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</si>
  <si>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</si>
  <si>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</si>
  <si>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</si>
  <si>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</si>
  <si>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</si>
  <si>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</si>
  <si>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</si>
  <si>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</si>
  <si>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</si>
  <si>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</si>
  <si>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</si>
  <si>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</si>
  <si>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</si>
  <si>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</si>
  <si>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</si>
  <si>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</si>
  <si>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</si>
  <si>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</si>
  <si>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</si>
  <si>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</si>
  <si>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</si>
  <si>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</si>
  <si>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</si>
  <si>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</si>
  <si>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</si>
  <si>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</si>
  <si>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</si>
  <si>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</si>
  <si>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</si>
  <si>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</si>
  <si>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</si>
  <si>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</si>
  <si>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</si>
  <si>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</si>
  <si>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</si>
  <si>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</si>
  <si>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</si>
  <si>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</si>
  <si>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</si>
  <si>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</si>
  <si>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</si>
  <si>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</si>
  <si>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</si>
  <si>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</si>
  <si>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</si>
  <si>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</si>
  <si>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</si>
  <si>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</si>
  <si>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</si>
  <si>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</si>
  <si>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</si>
  <si>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</si>
  <si>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</si>
  <si>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</si>
  <si>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</si>
  <si>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</si>
  <si>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</si>
  <si>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</si>
  <si>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</si>
  <si>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</si>
  <si>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</si>
  <si>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</si>
  <si>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</si>
  <si>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</si>
  <si>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</si>
  <si>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</si>
  <si>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</si>
  <si>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</si>
  <si>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</si>
  <si>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</si>
  <si>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</si>
  <si>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</si>
  <si>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</si>
  <si>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</si>
  <si>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</si>
  <si>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</si>
  <si>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</si>
  <si>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</si>
  <si>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</si>
  <si>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</si>
  <si>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</si>
  <si>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</si>
  <si>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</si>
  <si>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</si>
  <si>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</si>
  <si>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</si>
  <si>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</si>
  <si>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</si>
  <si>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</si>
  <si>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</si>
  <si>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</si>
  <si>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</si>
  <si>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</si>
  <si>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</si>
  <si>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</si>
  <si>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</si>
  <si>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</si>
  <si>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</si>
  <si>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</si>
  <si>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</si>
  <si>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</si>
  <si>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</si>
  <si>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</si>
  <si>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</si>
  <si>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</si>
  <si>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</si>
  <si>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</si>
  <si>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</si>
  <si>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</si>
  <si>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</si>
  <si>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</si>
  <si>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</si>
  <si>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</si>
  <si>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</si>
  <si>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</si>
  <si>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</si>
  <si>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</si>
  <si>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</si>
  <si>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</si>
  <si>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</si>
  <si>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</si>
  <si>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</si>
  <si>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</si>
  <si>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</si>
  <si>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</si>
  <si>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</si>
  <si>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</si>
  <si>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</si>
  <si>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</si>
  <si>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</si>
  <si>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</si>
  <si>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</si>
  <si>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</si>
  <si>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</si>
  <si>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</si>
  <si>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</si>
  <si>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</si>
  <si>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</si>
  <si>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</si>
  <si>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</si>
  <si>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</si>
  <si>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</si>
  <si>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</si>
  <si>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</si>
  <si>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</si>
  <si>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</si>
  <si>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</si>
  <si>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</si>
  <si>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</si>
  <si>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</si>
  <si>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</si>
  <si>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</si>
  <si>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</si>
  <si>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</si>
  <si>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</si>
  <si>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</si>
  <si>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</si>
  <si>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</si>
  <si>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</si>
  <si>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</si>
  <si>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</si>
  <si>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</si>
  <si>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</si>
  <si>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</si>
  <si>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</si>
  <si>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</si>
  <si>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</si>
  <si>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</si>
  <si>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</si>
  <si>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</si>
  <si>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</si>
  <si>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</si>
  <si>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</si>
  <si>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</si>
  <si>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</si>
  <si>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</si>
  <si>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</si>
  <si>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</si>
  <si>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</si>
  <si>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</si>
  <si>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</si>
  <si>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</si>
  <si>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</si>
  <si>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</si>
  <si>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</si>
  <si>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</si>
  <si>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</si>
  <si>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</si>
  <si>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</si>
  <si>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</si>
  <si>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</si>
  <si>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</si>
  <si>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</si>
  <si>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</si>
  <si>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</si>
  <si>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</si>
  <si>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</si>
  <si>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</si>
  <si>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</si>
  <si>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</si>
  <si>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</si>
  <si>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</si>
  <si>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</si>
  <si>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</si>
  <si>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</si>
  <si>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</si>
  <si>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</si>
  <si>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</si>
  <si>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</si>
  <si>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</si>
  <si>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</si>
  <si>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</si>
  <si>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</si>
  <si>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</si>
  <si>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</si>
  <si>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</si>
  <si>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</si>
  <si>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</si>
  <si>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</si>
  <si>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</si>
  <si>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</si>
  <si>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</si>
  <si>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</si>
  <si>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</si>
  <si>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</si>
  <si>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</si>
  <si>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</si>
  <si>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</si>
  <si>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</si>
  <si>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</si>
  <si>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</si>
  <si>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</si>
  <si>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</si>
  <si>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</si>
  <si>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</si>
  <si>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</si>
  <si>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</si>
  <si>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</si>
  <si>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</si>
  <si>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</si>
  <si>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</si>
  <si>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</si>
  <si>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</si>
  <si>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</si>
  <si>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</si>
  <si>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</si>
  <si>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</si>
  <si>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</si>
  <si>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</si>
  <si>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</si>
  <si>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</si>
  <si>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</si>
  <si>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</si>
  <si>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</si>
  <si>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</si>
  <si>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</si>
  <si>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</si>
  <si>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</si>
  <si>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</si>
  <si>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</si>
  <si>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</si>
  <si>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</si>
  <si>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</si>
  <si>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</si>
  <si>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</si>
  <si>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</si>
  <si>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</si>
  <si>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</si>
  <si>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</si>
  <si>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</si>
  <si>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</si>
  <si>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</si>
  <si>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</si>
  <si>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</si>
  <si>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</si>
  <si>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</si>
  <si>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</si>
  <si>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</si>
  <si>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</si>
  <si>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</si>
  <si>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</si>
  <si>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</si>
  <si>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</si>
  <si>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</si>
  <si>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</si>
  <si>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</si>
  <si>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</si>
  <si>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</si>
  <si>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</si>
  <si>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</si>
  <si>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</si>
  <si>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</si>
  <si>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</si>
  <si>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</si>
  <si>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</si>
  <si>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</si>
  <si>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</si>
  <si>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</si>
  <si>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</si>
  <si>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</si>
  <si>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</si>
  <si>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</si>
  <si>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</si>
  <si>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</si>
  <si>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</si>
  <si>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</si>
  <si>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</si>
  <si>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</si>
  <si>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</si>
  <si>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</si>
  <si>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</si>
  <si>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</si>
  <si>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</si>
  <si>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</si>
  <si>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</si>
  <si>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</si>
  <si>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</si>
  <si>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</si>
  <si>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</si>
  <si>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</si>
  <si>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</si>
  <si>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</si>
  <si>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</si>
  <si>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</si>
  <si>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</si>
  <si>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</si>
  <si>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</si>
  <si>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</si>
  <si>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</si>
  <si>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</si>
  <si>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</si>
  <si>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</si>
  <si>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</si>
  <si>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</si>
  <si>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</si>
  <si>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</si>
  <si>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</si>
  <si>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</si>
  <si>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</si>
  <si>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</si>
  <si>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</si>
  <si>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</si>
  <si>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</si>
  <si>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</si>
  <si>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</si>
  <si>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</si>
  <si>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</si>
  <si>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</si>
  <si>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</si>
  <si>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</si>
  <si>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</si>
  <si>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</si>
  <si>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</si>
  <si>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</si>
  <si>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</si>
  <si>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</si>
  <si>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</si>
  <si>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</si>
  <si>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</si>
  <si>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</si>
  <si>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</si>
  <si>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</si>
  <si>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</si>
  <si>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</si>
  <si>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</si>
  <si>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</si>
  <si>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</si>
  <si>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</si>
  <si>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</si>
  <si>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</si>
  <si>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</si>
  <si>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</si>
  <si>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</si>
  <si>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</si>
  <si>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</si>
  <si>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</si>
  <si>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</si>
  <si>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</si>
  <si>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</si>
  <si>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</si>
  <si>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</si>
  <si>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</si>
  <si>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</si>
  <si>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</si>
  <si>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</si>
  <si>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</si>
  <si>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</si>
  <si>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</si>
  <si>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</si>
  <si>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</si>
  <si>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</si>
  <si>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</si>
  <si>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</si>
  <si>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</si>
  <si>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</si>
  <si>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</si>
  <si>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</si>
  <si>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</si>
  <si>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</si>
  <si>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</si>
  <si>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</si>
  <si>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</si>
  <si>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</si>
  <si>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</si>
  <si>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</si>
  <si>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</si>
  <si>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</si>
  <si>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</si>
  <si>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</si>
  <si>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</si>
  <si>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</si>
  <si>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</si>
  <si>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</si>
  <si>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</si>
  <si>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</si>
  <si>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</si>
  <si>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</si>
  <si>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</si>
  <si>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</si>
  <si>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</si>
  <si>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</si>
  <si>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</si>
  <si>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</si>
  <si>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</si>
  <si>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</si>
  <si>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</si>
  <si>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</si>
  <si>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</si>
  <si>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</si>
  <si>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</si>
  <si>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</si>
  <si>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</si>
  <si>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</si>
  <si>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</si>
  <si>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</si>
  <si>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</si>
  <si>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</si>
  <si>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</si>
  <si>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</si>
  <si>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</si>
  <si>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</si>
  <si>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</si>
  <si>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</si>
  <si>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</si>
  <si>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</si>
  <si>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</si>
  <si>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</si>
  <si>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</si>
  <si>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</si>
  <si>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</si>
  <si>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</si>
  <si>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</si>
  <si>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</si>
  <si>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</si>
  <si>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</si>
  <si>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</si>
  <si>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</si>
  <si>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</si>
  <si>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</si>
  <si>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</si>
  <si>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</si>
  <si>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</si>
  <si>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</si>
  <si>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</si>
  <si>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</si>
  <si>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</si>
  <si>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</si>
  <si>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</si>
  <si>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</si>
  <si>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</si>
  <si>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</si>
  <si>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</si>
  <si>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</si>
  <si>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</si>
  <si>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</si>
  <si>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</si>
  <si>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</si>
  <si>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</si>
  <si>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</si>
  <si>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</si>
  <si>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</si>
  <si>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</si>
  <si>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</si>
  <si>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</si>
  <si>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</si>
  <si>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</si>
  <si>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</si>
  <si>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</si>
  <si>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</si>
  <si>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</si>
  <si>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</si>
  <si>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</si>
  <si>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</si>
  <si>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</si>
  <si>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</si>
  <si>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</si>
  <si>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</si>
  <si>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</si>
  <si>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</si>
  <si>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</si>
  <si>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</si>
  <si>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</si>
  <si>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</si>
  <si>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</si>
  <si>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</si>
  <si>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</si>
  <si>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</si>
  <si>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</si>
  <si>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</si>
  <si>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</si>
  <si>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</si>
  <si>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</si>
  <si>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</si>
  <si>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</si>
  <si>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</si>
  <si>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</si>
  <si>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</si>
  <si>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</si>
  <si>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</si>
  <si>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</si>
  <si>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</si>
  <si>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</si>
  <si>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</si>
  <si>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</si>
  <si>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</si>
  <si>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</si>
  <si>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</si>
  <si>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</si>
  <si>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</si>
  <si>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</si>
  <si>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</si>
  <si>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</si>
  <si>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</si>
  <si>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</si>
  <si>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</si>
  <si>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</si>
  <si>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</si>
  <si>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</si>
  <si>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</si>
  <si>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</si>
  <si>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</si>
  <si>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</si>
  <si>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</si>
  <si>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</si>
  <si>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</si>
  <si>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</si>
  <si>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</si>
  <si>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</si>
  <si>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</si>
  <si>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</si>
  <si>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</si>
  <si>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</si>
  <si>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</si>
  <si>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</si>
  <si>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</si>
  <si>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</si>
  <si>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</si>
  <si>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</si>
  <si>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</si>
  <si>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</si>
  <si>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</si>
  <si>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</si>
  <si>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</si>
  <si>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</si>
  <si>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</si>
  <si>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</si>
  <si>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</si>
  <si>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</si>
  <si>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</si>
  <si>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</si>
  <si>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</si>
  <si>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</si>
  <si>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</si>
  <si>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</si>
  <si>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</si>
  <si>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</si>
  <si>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</si>
  <si>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</si>
  <si>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</si>
  <si>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</si>
  <si>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</si>
  <si>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</si>
  <si>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</si>
  <si>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</si>
  <si>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</si>
  <si>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</si>
  <si>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</si>
  <si>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</si>
  <si>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</si>
  <si>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</si>
  <si>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</si>
  <si>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</si>
  <si>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</si>
  <si>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</si>
  <si>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</si>
  <si>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</si>
  <si>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</si>
  <si>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</si>
  <si>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</si>
  <si>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</si>
  <si>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</si>
  <si>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</si>
  <si>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</si>
  <si>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</si>
  <si>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</si>
  <si>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</si>
  <si>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</si>
  <si>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</si>
  <si>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</si>
  <si>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</si>
  <si>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</si>
  <si>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</si>
  <si>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</si>
  <si>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</si>
  <si>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</si>
  <si>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</si>
  <si>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</si>
  <si>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</si>
  <si>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</si>
  <si>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</si>
  <si>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</si>
  <si>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</si>
  <si>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</si>
  <si>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</si>
  <si>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</si>
  <si>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</si>
  <si>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</si>
  <si>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</si>
  <si>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</si>
  <si>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</si>
  <si>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</si>
  <si>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</si>
  <si>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</si>
  <si>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</si>
  <si>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</si>
  <si>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</si>
  <si>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</si>
  <si>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</si>
  <si>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</si>
  <si>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</si>
  <si>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</si>
  <si>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</si>
  <si>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</si>
  <si>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</si>
  <si>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</si>
  <si>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</si>
  <si>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</si>
  <si>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</si>
  <si>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</si>
  <si>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</si>
  <si>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</si>
  <si>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</si>
  <si>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</si>
  <si>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</si>
  <si>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</si>
  <si>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</si>
  <si>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</si>
  <si>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</si>
  <si>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</si>
  <si>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</si>
  <si>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</si>
  <si>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</si>
  <si>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</si>
  <si>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</si>
  <si>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</si>
  <si>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</si>
  <si>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</si>
  <si>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</si>
  <si>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</si>
  <si>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</si>
  <si>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</si>
  <si>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</si>
  <si>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</si>
  <si>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</si>
  <si>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</si>
  <si>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</si>
  <si>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</si>
  <si>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</si>
  <si>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</si>
  <si>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</si>
  <si>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</si>
  <si>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</si>
  <si>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</si>
  <si>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</si>
  <si>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</si>
  <si>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</si>
  <si>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</si>
  <si>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</si>
  <si>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</si>
  <si>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</si>
  <si>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</si>
  <si>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</si>
  <si>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</si>
  <si>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</si>
  <si>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</si>
  <si>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</si>
  <si>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</si>
  <si>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</si>
  <si>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</si>
  <si>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</si>
  <si>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</si>
  <si>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</si>
  <si>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</si>
  <si>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</si>
  <si>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</si>
  <si>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</si>
  <si>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</si>
  <si>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</si>
  <si>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</si>
  <si>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</si>
  <si>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</si>
  <si>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</si>
  <si>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</si>
  <si>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</si>
  <si>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</si>
  <si>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</si>
  <si>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</si>
  <si>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</si>
  <si>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</si>
  <si>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</si>
  <si>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</si>
  <si>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</si>
  <si>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</si>
  <si>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</si>
  <si>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</si>
  <si>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</si>
  <si>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</si>
  <si>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</si>
  <si>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</si>
  <si>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</si>
  <si>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</si>
  <si>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</si>
  <si>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</si>
  <si>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</si>
  <si>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</si>
  <si>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</si>
  <si>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</si>
  <si>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</si>
  <si>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</si>
  <si>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</si>
  <si>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</si>
  <si>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</si>
  <si>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</si>
  <si>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</si>
  <si>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</si>
  <si>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</si>
  <si>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</si>
  <si>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</si>
  <si>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</si>
  <si>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</si>
  <si>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</si>
  <si>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</si>
  <si>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</si>
  <si>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</si>
  <si>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</si>
  <si>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</si>
  <si>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</si>
  <si>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</si>
  <si>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</si>
  <si>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</si>
  <si>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</si>
  <si>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</si>
  <si>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</si>
  <si>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</si>
  <si>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</si>
  <si>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</si>
  <si>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</si>
  <si>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</si>
  <si>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</si>
  <si>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</si>
  <si>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</si>
  <si>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</si>
  <si>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</si>
  <si>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</si>
  <si>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</si>
  <si>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</si>
  <si>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</si>
  <si>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</si>
  <si>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</si>
  <si>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</si>
  <si>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</si>
  <si>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</si>
  <si>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</si>
  <si>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</si>
  <si>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</si>
  <si>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</si>
  <si>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</si>
  <si>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</si>
  <si>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</si>
  <si>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</si>
  <si>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</si>
  <si>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</si>
  <si>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</si>
  <si>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</si>
  <si>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</si>
  <si>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</si>
  <si>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</si>
  <si>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</si>
  <si>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</si>
  <si>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</si>
  <si>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</si>
  <si>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</si>
  <si>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</si>
  <si>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</si>
  <si>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</si>
  <si>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</si>
  <si>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</si>
  <si>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</si>
  <si>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</si>
  <si>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</si>
  <si>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</si>
  <si>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</si>
  <si>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</si>
  <si>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</si>
  <si>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</si>
  <si>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</si>
  <si>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</si>
  <si>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</si>
  <si>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</si>
  <si>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</si>
  <si>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</si>
  <si>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</si>
  <si>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</si>
  <si>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</si>
  <si>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</si>
  <si>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</si>
  <si>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</si>
  <si>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</si>
  <si>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</si>
  <si>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</si>
  <si>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</si>
  <si>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</si>
  <si>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</si>
  <si>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</si>
  <si>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</si>
  <si>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</si>
  <si>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</si>
  <si>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</si>
  <si>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</si>
  <si>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</si>
  <si>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</si>
  <si>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</si>
  <si>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</si>
  <si>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</si>
  <si>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</si>
  <si>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</si>
  <si>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</si>
  <si>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</si>
  <si>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</si>
  <si>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</si>
  <si>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</si>
  <si>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</si>
  <si>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</si>
  <si>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</si>
  <si>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</si>
  <si>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</si>
  <si>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</si>
  <si>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</si>
  <si>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</si>
  <si>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</si>
  <si>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</si>
  <si>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</si>
  <si>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</si>
  <si>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</si>
  <si>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</si>
  <si>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</si>
  <si>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</si>
  <si>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</si>
  <si>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</si>
  <si>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</si>
  <si>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</si>
  <si>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</si>
  <si>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</si>
  <si>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</si>
  <si>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</si>
  <si>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</si>
  <si>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</si>
  <si>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</si>
  <si>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</si>
  <si>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</si>
  <si>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</si>
  <si>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</si>
  <si>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</si>
  <si>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</si>
  <si>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</si>
  <si>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</si>
  <si>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</si>
  <si>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</si>
  <si>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</si>
  <si>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</si>
  <si>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</si>
  <si>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</si>
  <si>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</si>
  <si>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</si>
  <si>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</si>
  <si>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</si>
  <si>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</si>
  <si>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</si>
  <si>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</si>
  <si>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</si>
  <si>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</si>
  <si>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</si>
  <si>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</si>
  <si>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</si>
  <si>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</si>
  <si>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</si>
  <si>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</si>
  <si>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</si>
  <si>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</si>
  <si>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</si>
  <si>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</si>
  <si>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</si>
  <si>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</si>
  <si>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</si>
  <si>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</si>
  <si>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</si>
  <si>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</si>
  <si>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</si>
  <si>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</si>
  <si>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</si>
  <si>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</si>
  <si>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</si>
  <si>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</si>
  <si>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</si>
  <si>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</si>
  <si>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</si>
  <si>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</si>
  <si>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</si>
  <si>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</si>
  <si>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</si>
  <si>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</si>
  <si>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</si>
  <si>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</si>
  <si>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</si>
  <si>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</si>
  <si>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</si>
  <si>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</si>
  <si>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</si>
  <si>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</si>
  <si>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</si>
  <si>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</si>
  <si>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</si>
  <si>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</si>
  <si>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</si>
  <si>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</si>
  <si>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</si>
  <si>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</si>
  <si>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</si>
  <si>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</si>
  <si>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</si>
  <si>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</si>
  <si>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</si>
  <si>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</si>
  <si>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</si>
  <si>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</si>
  <si>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</si>
  <si>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</si>
  <si>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</si>
  <si>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</si>
  <si>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</si>
  <si>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</si>
  <si>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</si>
  <si>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</si>
  <si>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</si>
  <si>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</si>
  <si>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</si>
  <si>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</si>
  <si>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</si>
  <si>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</si>
  <si>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</si>
  <si>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</si>
  <si>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</si>
  <si>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</si>
  <si>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</si>
  <si>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</si>
  <si>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</si>
  <si>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</si>
  <si>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</si>
  <si>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</si>
  <si>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</si>
  <si>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</si>
  <si>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</si>
  <si>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</si>
  <si>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</si>
  <si>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</si>
  <si>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</si>
  <si>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</si>
  <si>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</si>
  <si>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</si>
  <si>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</si>
  <si>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</si>
  <si>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</si>
  <si>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</si>
  <si>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</si>
  <si>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</si>
  <si>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</si>
  <si>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</si>
  <si>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</si>
  <si>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</si>
  <si>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</si>
  <si>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</si>
  <si>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</si>
  <si>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</si>
  <si>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</si>
  <si>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</si>
  <si>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</si>
  <si>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</si>
  <si>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</si>
  <si>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</si>
  <si>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</si>
  <si>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</si>
  <si>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</si>
  <si>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</si>
  <si>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</si>
  <si>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</si>
  <si>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</si>
  <si>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</si>
  <si>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</si>
  <si>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</si>
  <si>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</si>
  <si>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</si>
  <si>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</si>
  <si>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</si>
  <si>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</si>
  <si>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</si>
  <si>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</si>
  <si>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</si>
  <si>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</si>
  <si>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</si>
  <si>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</si>
  <si>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</si>
  <si>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</si>
  <si>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</si>
  <si>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</si>
  <si>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</si>
  <si>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</si>
  <si>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</si>
  <si>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</si>
  <si>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</si>
  <si>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</si>
  <si>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</si>
  <si>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</si>
  <si>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</si>
  <si>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</si>
  <si>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</si>
  <si>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</si>
  <si>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</si>
  <si>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</si>
  <si>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</si>
  <si>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</si>
  <si>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</si>
  <si>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</si>
  <si>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</si>
  <si>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</si>
  <si>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</si>
  <si>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</si>
  <si>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</si>
  <si>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</si>
  <si>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</si>
  <si>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</si>
  <si>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</si>
  <si>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</si>
  <si>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</si>
  <si>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</si>
  <si>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</si>
  <si>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</si>
  <si>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</si>
  <si>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</si>
  <si>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</si>
  <si>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</si>
  <si>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</si>
  <si>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</si>
  <si>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</si>
  <si>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</si>
  <si>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</si>
  <si>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</si>
  <si>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</si>
  <si>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</si>
  <si>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</si>
  <si>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</si>
  <si>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</si>
  <si>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</si>
  <si>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</si>
  <si>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</si>
  <si>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</si>
  <si>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</si>
  <si>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</si>
  <si>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</si>
  <si>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</si>
  <si>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</si>
  <si>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</si>
  <si>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</si>
  <si>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</si>
  <si>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</si>
  <si>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</si>
  <si>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</si>
  <si>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</si>
  <si>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</si>
  <si>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</si>
  <si>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</si>
  <si>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</si>
  <si>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</si>
  <si>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</si>
  <si>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</si>
  <si>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</si>
  <si>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</si>
  <si>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</si>
  <si>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</si>
  <si>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</si>
  <si>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</si>
  <si>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</si>
  <si>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</si>
  <si>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</si>
  <si>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</si>
  <si>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</si>
  <si>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</si>
  <si>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</si>
  <si>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</si>
  <si>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</si>
  <si>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</si>
  <si>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</si>
  <si>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</si>
  <si>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</si>
  <si>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</si>
  <si>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</si>
  <si>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</si>
  <si>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</si>
  <si>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</si>
  <si>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</si>
  <si>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</si>
  <si>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</si>
  <si>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</si>
  <si>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</si>
  <si>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</si>
  <si>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</si>
  <si>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</si>
  <si>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</si>
  <si>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</si>
  <si>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</si>
  <si>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</si>
  <si>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</si>
  <si>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</si>
  <si>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</si>
  <si>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</si>
  <si>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</si>
  <si>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</si>
  <si>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</si>
  <si>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</si>
  <si>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</si>
  <si>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</si>
  <si>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</si>
  <si>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</si>
  <si>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</si>
  <si>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</si>
  <si>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</si>
  <si>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</si>
  <si>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</si>
  <si>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</si>
  <si>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</si>
  <si>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</si>
  <si>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</si>
  <si>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</si>
  <si>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</si>
  <si>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</si>
  <si>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</si>
  <si>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</si>
  <si>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</si>
  <si>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</si>
  <si>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</si>
  <si>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</si>
  <si>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</si>
  <si>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</si>
  <si>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</si>
  <si>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</si>
  <si>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</si>
  <si>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</si>
  <si>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</si>
  <si>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</si>
  <si>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</si>
  <si>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</si>
  <si>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</si>
  <si>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</si>
  <si>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</si>
  <si>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</si>
  <si>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</si>
  <si>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</si>
  <si>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</si>
  <si>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</si>
  <si>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</si>
  <si>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</si>
  <si>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</si>
  <si>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</si>
  <si>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</si>
  <si>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</si>
  <si>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</si>
  <si>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</si>
  <si>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</si>
  <si>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</si>
  <si>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</si>
  <si>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</si>
  <si>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</si>
  <si>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</si>
  <si>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</si>
  <si>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</si>
  <si>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</si>
  <si>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</si>
  <si>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</si>
  <si>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</si>
  <si>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</si>
  <si>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</si>
  <si>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</si>
  <si>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</si>
  <si>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</si>
  <si>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</si>
  <si>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</si>
  <si>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</si>
  <si>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</si>
  <si>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</si>
  <si>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</si>
  <si>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</si>
  <si>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</si>
  <si>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</si>
  <si>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</si>
  <si>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</si>
  <si>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</si>
  <si>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</si>
  <si>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</si>
  <si>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</si>
  <si>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</si>
  <si>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</si>
  <si>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</si>
  <si>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</si>
  <si>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</si>
  <si>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</si>
  <si>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</si>
  <si>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</si>
  <si>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</si>
  <si>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</si>
  <si>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</si>
  <si>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</si>
  <si>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</si>
  <si>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</si>
  <si>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</si>
  <si>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</si>
  <si>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</si>
  <si>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</si>
  <si>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</si>
  <si>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</si>
  <si>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</si>
  <si>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</si>
  <si>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</si>
  <si>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</si>
  <si>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</si>
  <si>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</si>
  <si>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</si>
  <si>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</si>
  <si>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</si>
  <si>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</si>
  <si>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</si>
  <si>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</si>
  <si>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</si>
  <si>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</si>
  <si>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</si>
  <si>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</si>
  <si>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</si>
  <si>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</si>
  <si>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</si>
  <si>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</si>
  <si>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</si>
  <si>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</si>
  <si>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</si>
  <si>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</si>
  <si>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</si>
  <si>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</si>
  <si>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</si>
  <si>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</si>
  <si>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</si>
  <si>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</si>
  <si>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</si>
  <si>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</si>
  <si>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</si>
  <si>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</si>
  <si>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</si>
  <si>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</si>
  <si>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</si>
  <si>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</si>
  <si>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</si>
  <si>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</si>
  <si>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</si>
  <si>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</si>
  <si>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</si>
  <si>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</si>
  <si>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</si>
  <si>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</si>
  <si>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</si>
  <si>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</si>
  <si>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</si>
  <si>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</si>
  <si>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</si>
  <si>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</si>
  <si>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</si>
  <si>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</si>
  <si>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</si>
  <si>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</si>
  <si>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</si>
  <si>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</si>
  <si>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</si>
  <si>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</si>
  <si>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</si>
  <si>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</si>
  <si>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</si>
  <si>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</si>
  <si>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</si>
  <si>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</si>
  <si>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</si>
  <si>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</si>
  <si>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</si>
  <si>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</si>
  <si>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</si>
  <si>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</si>
  <si>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</si>
  <si>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</si>
  <si>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</si>
  <si>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</si>
  <si>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</si>
  <si>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</si>
  <si>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</si>
  <si>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</si>
  <si>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</si>
  <si>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</si>
  <si>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</si>
  <si>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</si>
  <si>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</si>
  <si>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</si>
  <si>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</si>
  <si>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</si>
  <si>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</si>
  <si>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</si>
  <si>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</si>
  <si>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</si>
  <si>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</si>
  <si>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</si>
  <si>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</si>
  <si>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</si>
  <si>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</si>
  <si>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</si>
  <si>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</si>
  <si>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</si>
  <si>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</si>
  <si>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</si>
  <si>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</si>
  <si>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</si>
  <si>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</si>
  <si>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</si>
  <si>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</si>
  <si>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</si>
  <si>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</si>
  <si>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</si>
  <si>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</si>
  <si>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</si>
  <si>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</si>
  <si>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</si>
  <si>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</si>
  <si>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</si>
  <si>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</si>
  <si>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</si>
  <si>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</si>
  <si>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</si>
  <si>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</si>
  <si>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</si>
  <si>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</si>
  <si>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</si>
  <si>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</si>
  <si>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</si>
  <si>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</si>
  <si>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</si>
  <si>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</si>
  <si>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</si>
  <si>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</si>
  <si>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</si>
  <si>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</si>
  <si>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</si>
  <si>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</si>
  <si>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</si>
  <si>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</si>
  <si>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</si>
  <si>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</si>
  <si>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</si>
  <si>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</si>
  <si>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</si>
  <si>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</si>
  <si>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</si>
  <si>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</si>
  <si>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</si>
  <si>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</si>
  <si>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</si>
  <si>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</si>
  <si>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</si>
  <si>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</si>
  <si>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</si>
  <si>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</si>
  <si>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</si>
  <si>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</si>
  <si>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</si>
  <si>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</si>
  <si>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</si>
  <si>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</si>
  <si>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</si>
  <si>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</si>
  <si>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</si>
  <si>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</si>
  <si>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</si>
  <si>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</si>
  <si>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</si>
  <si>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</si>
  <si>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</si>
  <si>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</si>
  <si>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</si>
  <si>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</si>
  <si>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</si>
  <si>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</si>
  <si>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</si>
  <si>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</si>
  <si>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</si>
  <si>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</si>
  <si>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</si>
  <si>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</si>
  <si>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</si>
  <si>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</si>
  <si>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</si>
  <si>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</si>
  <si>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</si>
  <si>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</si>
  <si>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</si>
  <si>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</si>
  <si>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</si>
  <si>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</si>
  <si>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</si>
  <si>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</si>
  <si>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</si>
  <si>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</si>
  <si>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</si>
  <si>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</si>
  <si>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</si>
  <si>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</si>
  <si>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</si>
  <si>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</si>
  <si>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</si>
  <si>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</si>
  <si>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</si>
  <si>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</si>
  <si>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</si>
  <si>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</si>
  <si>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</si>
  <si>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</si>
  <si>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</si>
  <si>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</si>
  <si>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</si>
  <si>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</si>
  <si>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</si>
  <si>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</si>
  <si>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</si>
  <si>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</si>
  <si>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</si>
  <si>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</si>
  <si>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</si>
  <si>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</si>
  <si>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</si>
  <si>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</si>
  <si>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</si>
  <si>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</si>
  <si>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</si>
  <si>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</si>
  <si>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</si>
  <si>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</si>
  <si>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</si>
  <si>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</si>
  <si>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</si>
  <si>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</si>
  <si>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</si>
  <si>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</si>
  <si>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</si>
  <si>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</si>
  <si>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</si>
  <si>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</si>
  <si>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</si>
  <si>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</si>
  <si>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</si>
  <si>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</si>
  <si>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</si>
  <si>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</si>
  <si>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</si>
  <si>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</si>
  <si>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</si>
  <si>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</si>
  <si>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</si>
  <si>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</si>
  <si>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</si>
  <si>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</si>
  <si>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</si>
  <si>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</si>
  <si>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</si>
  <si>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</si>
  <si>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</si>
  <si>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</si>
  <si>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</si>
  <si>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</si>
  <si>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</si>
  <si>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</si>
  <si>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</si>
  <si>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</si>
  <si>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</si>
  <si>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</si>
  <si>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</si>
  <si>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</si>
  <si>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</si>
  <si>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</si>
  <si>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</si>
  <si>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</si>
  <si>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</si>
  <si>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</si>
  <si>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</si>
  <si>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</si>
  <si>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</si>
  <si>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</si>
  <si>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</si>
  <si>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</si>
  <si>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</si>
  <si>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</si>
  <si>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</si>
  <si>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</si>
  <si>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</si>
  <si>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</si>
  <si>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</si>
  <si>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</si>
  <si>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</si>
  <si>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</si>
  <si>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</si>
  <si>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</si>
  <si>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</si>
  <si>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</si>
  <si>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</si>
  <si>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</si>
  <si>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</si>
  <si>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</si>
  <si>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</si>
  <si>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</si>
  <si>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</si>
  <si>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</si>
  <si>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</si>
  <si>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</si>
  <si>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</si>
  <si>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</si>
  <si>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</si>
  <si>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</si>
  <si>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</si>
  <si>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</si>
  <si>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</si>
  <si>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</si>
  <si>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</si>
  <si>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</si>
  <si>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</si>
  <si>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</si>
  <si>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</si>
  <si>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</si>
  <si>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</si>
  <si>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</si>
  <si>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</si>
  <si>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</si>
  <si>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</si>
  <si>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</si>
  <si>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</si>
  <si>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</si>
  <si>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</si>
  <si>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</si>
  <si>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</si>
  <si>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</si>
  <si>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</si>
  <si>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</si>
  <si>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</si>
  <si>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</si>
  <si>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</si>
  <si>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</si>
  <si>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</si>
  <si>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</si>
  <si>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</si>
  <si>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</si>
  <si>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</si>
  <si>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</si>
  <si>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</si>
  <si>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</si>
  <si>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</si>
  <si>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</si>
  <si>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</si>
  <si>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</si>
  <si>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</si>
  <si>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</si>
  <si>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</si>
  <si>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</si>
  <si>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</si>
  <si>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</si>
  <si>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</si>
  <si>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</si>
  <si>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</si>
  <si>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</si>
  <si>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</si>
  <si>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</si>
  <si>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</si>
  <si>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</si>
  <si>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</si>
  <si>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</si>
  <si>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</si>
  <si>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</si>
  <si>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</si>
  <si>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</si>
  <si>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</si>
  <si>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</si>
  <si>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</si>
  <si>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</si>
  <si>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</si>
  <si>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</si>
  <si>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</si>
  <si>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</si>
  <si>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</si>
  <si>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</si>
  <si>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</si>
  <si>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</si>
  <si>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</si>
  <si>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</si>
  <si>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</si>
  <si>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</si>
  <si>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</si>
  <si>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</si>
  <si>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</si>
  <si>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</si>
  <si>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</si>
  <si>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</si>
  <si>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</si>
  <si>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</si>
  <si>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</si>
  <si>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</si>
  <si>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</si>
  <si>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</si>
  <si>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</si>
  <si>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</si>
  <si>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</si>
  <si>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</si>
  <si>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</si>
  <si>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</si>
  <si>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</si>
  <si>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</si>
  <si>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</si>
  <si>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</si>
  <si>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</si>
  <si>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</si>
  <si>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</si>
  <si>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</si>
  <si>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</si>
  <si>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</si>
  <si>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</si>
  <si>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</si>
  <si>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</si>
  <si>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</si>
  <si>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</si>
  <si>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</si>
  <si>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</si>
  <si>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</si>
  <si>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</si>
  <si>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</si>
  <si>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</si>
  <si>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</si>
  <si>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</si>
  <si>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</si>
  <si>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</si>
  <si>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</si>
  <si>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</si>
  <si>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</si>
  <si>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</si>
  <si>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</si>
  <si>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</si>
  <si>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</si>
  <si>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</si>
  <si>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</si>
  <si>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</si>
  <si>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</si>
  <si>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</si>
  <si>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</si>
  <si>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</si>
  <si>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</si>
  <si>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</si>
  <si>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</si>
  <si>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</si>
  <si>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</si>
  <si>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</si>
  <si>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</si>
  <si>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</si>
  <si>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</si>
  <si>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</si>
  <si>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</si>
  <si>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</si>
  <si>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</si>
  <si>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</si>
  <si>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</si>
  <si>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</si>
  <si>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</si>
  <si>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</si>
  <si>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</si>
  <si>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</si>
  <si>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</si>
  <si>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</si>
  <si>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</si>
  <si>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</si>
  <si>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</si>
  <si>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</si>
  <si>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</si>
  <si>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</si>
  <si>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</si>
  <si>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</si>
  <si>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</si>
  <si>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</si>
  <si>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</si>
  <si>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</si>
  <si>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</si>
  <si>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</si>
  <si>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</si>
  <si>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</si>
  <si>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</si>
  <si>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</si>
  <si>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</si>
  <si>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</si>
  <si>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</si>
  <si>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</si>
  <si>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</si>
  <si>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</si>
  <si>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</si>
  <si>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</si>
  <si>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</si>
  <si>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</si>
  <si>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</si>
  <si>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</si>
  <si>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</si>
  <si>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</si>
  <si>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</si>
  <si>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</si>
  <si>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</si>
  <si>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</si>
  <si>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</si>
  <si>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</si>
  <si>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</si>
  <si>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</si>
  <si>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</si>
  <si>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</si>
  <si>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</si>
  <si>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</si>
  <si>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</si>
  <si>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</si>
  <si>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</si>
  <si>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</si>
  <si>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</si>
  <si>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</si>
  <si>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</si>
  <si>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</si>
  <si>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</si>
  <si>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</si>
  <si>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</si>
  <si>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</si>
  <si>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</si>
  <si>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</si>
  <si>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</si>
  <si>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</si>
  <si>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</si>
  <si>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</si>
  <si>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</si>
  <si>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</si>
  <si>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</si>
  <si>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</si>
  <si>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</si>
  <si>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</si>
  <si>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</si>
  <si>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</si>
  <si>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</si>
  <si>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</si>
  <si>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</si>
  <si>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</si>
  <si>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</si>
  <si>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</si>
  <si>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</si>
  <si>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</si>
  <si>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</si>
  <si>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</si>
  <si>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</si>
  <si>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</si>
  <si>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</si>
  <si>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</si>
  <si>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</si>
  <si>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</si>
  <si>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</si>
  <si>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</si>
  <si>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</si>
  <si>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</si>
  <si>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</si>
  <si>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</si>
  <si>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</si>
  <si>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</si>
  <si>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</si>
  <si>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</si>
  <si>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</si>
  <si>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</si>
  <si>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</si>
  <si>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</si>
  <si>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</si>
  <si>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</si>
  <si>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</si>
  <si>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</si>
  <si>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</si>
  <si>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</si>
  <si>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</si>
  <si>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</si>
  <si>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</si>
  <si>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</si>
  <si>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</si>
  <si>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</si>
  <si>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</si>
  <si>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</si>
  <si>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</si>
  <si>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</si>
  <si>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</si>
  <si>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</si>
  <si>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</si>
  <si>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</si>
  <si>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</si>
  <si>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</si>
  <si>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</si>
  <si>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</si>
  <si>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</si>
  <si>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</si>
  <si>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</si>
  <si>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</si>
  <si>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</si>
  <si>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</si>
  <si>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</si>
  <si>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</si>
  <si>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</si>
  <si>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</si>
  <si>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</si>
  <si>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</si>
  <si>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</si>
  <si>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</si>
  <si>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</si>
  <si>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</si>
  <si>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</si>
  <si>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</si>
  <si>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</si>
  <si>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</si>
  <si>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</si>
  <si>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</si>
  <si>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</si>
  <si>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</si>
  <si>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</si>
  <si>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</si>
  <si>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</si>
  <si>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</si>
  <si>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</si>
  <si>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</si>
  <si>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</si>
  <si>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</si>
  <si>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</si>
  <si>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</si>
  <si>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</si>
  <si>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</si>
  <si>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</si>
  <si>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</si>
  <si>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</si>
  <si>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</si>
  <si>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</si>
  <si>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</si>
  <si>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</si>
  <si>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</si>
  <si>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</si>
  <si>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</si>
  <si>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</si>
  <si>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</si>
  <si>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</si>
  <si>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</si>
  <si>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</si>
  <si>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</si>
  <si>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</si>
  <si>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</si>
  <si>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</si>
  <si>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</si>
  <si>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</si>
  <si>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</si>
  <si>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</si>
  <si>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</si>
  <si>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</si>
  <si>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</si>
  <si>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</si>
  <si>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</si>
  <si>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</si>
  <si>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</si>
  <si>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</si>
  <si>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</si>
  <si>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</si>
  <si>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</si>
  <si>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</si>
  <si>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</si>
  <si>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</si>
  <si>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</si>
  <si>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</si>
  <si>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</si>
  <si>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</si>
  <si>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</si>
  <si>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</si>
  <si>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</si>
  <si>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</si>
  <si>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</si>
  <si>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</si>
  <si>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</si>
  <si>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</si>
  <si>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</si>
  <si>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</si>
  <si>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</si>
  <si>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</si>
  <si>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</si>
  <si>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</si>
  <si>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</si>
  <si>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</si>
  <si>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</si>
  <si>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</si>
  <si>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</si>
  <si>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</si>
  <si>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</si>
  <si>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</si>
  <si>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</si>
  <si>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</si>
  <si>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</si>
  <si>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</si>
  <si>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</si>
  <si>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</si>
  <si>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</si>
  <si>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</si>
  <si>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</si>
  <si>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</si>
  <si>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</si>
  <si>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</si>
  <si>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</si>
  <si>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</si>
  <si>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</si>
  <si>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</si>
  <si>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</si>
  <si>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</si>
  <si>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</si>
  <si>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</si>
  <si>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</si>
  <si>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</si>
  <si>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</si>
  <si>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</si>
  <si>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</si>
  <si>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</si>
  <si>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</si>
  <si>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</si>
  <si>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</si>
  <si>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</si>
  <si>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</si>
  <si>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</si>
  <si>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</si>
  <si>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</si>
  <si>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</si>
  <si>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</si>
  <si>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</si>
  <si>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</si>
  <si>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</si>
  <si>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</si>
  <si>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</si>
  <si>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</si>
  <si>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</si>
  <si>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</si>
  <si>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</si>
  <si>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</si>
  <si>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</si>
  <si>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</si>
  <si>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</si>
  <si>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</si>
  <si>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</si>
  <si>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</si>
  <si>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</si>
  <si>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</si>
  <si>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</si>
  <si>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</si>
  <si>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</si>
  <si>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</si>
  <si>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</si>
  <si>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</si>
  <si>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</si>
  <si>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</si>
  <si>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</si>
  <si>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</si>
  <si>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</si>
  <si>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</si>
  <si>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</si>
  <si>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</si>
  <si>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</si>
  <si>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</si>
  <si>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</si>
  <si>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</si>
  <si>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</si>
  <si>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</si>
  <si>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</si>
  <si>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</si>
  <si>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</si>
  <si>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</si>
  <si>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</si>
  <si>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</si>
  <si>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</si>
  <si>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</si>
  <si>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</si>
  <si>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</si>
  <si>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</si>
  <si>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</si>
  <si>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</si>
  <si>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</si>
  <si>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</si>
  <si>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</si>
  <si>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</si>
  <si>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</si>
  <si>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</si>
  <si>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</si>
  <si>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</si>
  <si>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</si>
  <si>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</si>
  <si>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</si>
  <si>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</si>
  <si>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</si>
  <si>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</si>
  <si>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</si>
  <si>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</si>
  <si>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</si>
  <si>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</si>
  <si>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</si>
  <si>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</si>
  <si>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</si>
  <si>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</si>
  <si>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</si>
  <si>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</si>
  <si>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</si>
  <si>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</si>
  <si>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</si>
  <si>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</si>
  <si>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</si>
  <si>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</si>
  <si>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</si>
  <si>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</si>
  <si>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</si>
  <si>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</si>
  <si>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</si>
  <si>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</si>
  <si>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</si>
  <si>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</si>
  <si>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</si>
  <si>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</si>
  <si>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</si>
  <si>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</si>
  <si>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</si>
  <si>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</si>
  <si>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</si>
  <si>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</si>
  <si>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</si>
  <si>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</si>
  <si>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</si>
  <si>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</si>
  <si>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</si>
  <si>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</si>
  <si>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</si>
  <si>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</si>
  <si>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</si>
  <si>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</si>
  <si>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</si>
  <si>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</si>
  <si>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</si>
  <si>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</si>
  <si>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</si>
  <si>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</si>
  <si>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</si>
  <si>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</si>
  <si>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</si>
  <si>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</si>
  <si>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</si>
  <si>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</si>
  <si>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</si>
  <si>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</si>
  <si>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</si>
  <si>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</si>
  <si>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</si>
  <si>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</si>
  <si>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</si>
  <si>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</si>
  <si>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</si>
  <si>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</si>
  <si>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</si>
  <si>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</si>
  <si>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</si>
  <si>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</si>
  <si>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</si>
  <si>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</si>
  <si>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</si>
  <si>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</si>
  <si>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</si>
  <si>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</si>
  <si>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</si>
  <si>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</si>
  <si>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</si>
  <si>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</si>
  <si>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</si>
  <si>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</si>
  <si>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</si>
  <si>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</si>
  <si>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</si>
  <si>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</si>
  <si>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</si>
  <si>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</si>
  <si>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</si>
  <si>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</si>
  <si>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</si>
  <si>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</si>
  <si>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</si>
  <si>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</si>
  <si>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</si>
  <si>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</si>
  <si>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</si>
  <si>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</si>
  <si>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</si>
  <si>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</si>
  <si>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</si>
  <si>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</si>
  <si>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</si>
  <si>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</si>
  <si>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</si>
  <si>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</si>
  <si>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</si>
  <si>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</si>
  <si>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</si>
  <si>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</si>
  <si>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</si>
  <si>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</si>
  <si>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</si>
  <si>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</si>
  <si>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</si>
  <si>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</si>
  <si>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</si>
  <si>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</si>
  <si>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</si>
  <si>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</si>
  <si>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</si>
  <si>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</si>
  <si>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</si>
  <si>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</si>
  <si>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</si>
  <si>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</si>
  <si>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</si>
  <si>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</si>
  <si>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</si>
  <si>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</si>
  <si>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</si>
  <si>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</si>
  <si>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</si>
  <si>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</si>
  <si>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</si>
  <si>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</si>
  <si>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</si>
  <si>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</si>
  <si>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</si>
  <si>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</si>
  <si>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</si>
  <si>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</si>
  <si>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</si>
  <si>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</si>
  <si>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</si>
  <si>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</si>
  <si>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</si>
  <si>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</si>
  <si>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</si>
  <si>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</si>
  <si>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</si>
  <si>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</si>
  <si>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</si>
  <si>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</si>
  <si>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</si>
  <si>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</si>
  <si>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</si>
  <si>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</si>
  <si>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</si>
  <si>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</si>
  <si>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</si>
  <si>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</si>
  <si>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</si>
  <si>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</si>
  <si>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</si>
  <si>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</si>
  <si>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</si>
  <si>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</si>
  <si>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</si>
  <si>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</si>
  <si>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</si>
  <si>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</si>
  <si>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</si>
  <si>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</si>
  <si>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</si>
  <si>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</si>
  <si>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</si>
  <si>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</si>
  <si>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</si>
  <si>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</si>
  <si>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</si>
  <si>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</si>
  <si>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</si>
  <si>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</si>
  <si>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</si>
  <si>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</si>
  <si>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</si>
  <si>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</si>
  <si>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</si>
  <si>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</si>
  <si>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</si>
  <si>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</si>
  <si>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</si>
  <si>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</si>
  <si>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</si>
  <si>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</si>
  <si>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</si>
  <si>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</si>
  <si>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</si>
  <si>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</si>
  <si>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</si>
  <si>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</si>
  <si>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</si>
  <si>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</si>
  <si>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</si>
  <si>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</si>
  <si>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</si>
  <si>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</si>
  <si>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</si>
  <si>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</si>
  <si>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</si>
  <si>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</si>
  <si>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</si>
  <si>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</si>
  <si>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</si>
  <si>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</si>
  <si>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</si>
  <si>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</si>
  <si>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</si>
  <si>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</si>
  <si>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</si>
  <si>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</si>
  <si>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</si>
  <si>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</si>
  <si>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</si>
  <si>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</si>
  <si>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</si>
  <si>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</si>
  <si>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</si>
  <si>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</si>
  <si>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</si>
  <si>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</si>
  <si>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</si>
  <si>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</si>
  <si>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</si>
  <si>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</si>
  <si>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</si>
  <si>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</si>
  <si>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</si>
  <si>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</si>
  <si>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</si>
  <si>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</si>
  <si>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</si>
  <si>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</si>
  <si>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</si>
  <si>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</si>
  <si>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</si>
  <si>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</si>
  <si>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</si>
  <si>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</si>
  <si>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</si>
  <si>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</si>
  <si>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</si>
  <si>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</si>
  <si>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</si>
  <si>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</si>
  <si>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</si>
  <si>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</si>
  <si>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</si>
  <si>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</si>
  <si>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</si>
  <si>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</si>
  <si>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</si>
  <si>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</si>
  <si>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</si>
  <si>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</si>
  <si>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</si>
  <si>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</si>
  <si>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</si>
  <si>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</si>
  <si>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</si>
  <si>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</si>
  <si>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</si>
  <si>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</si>
  <si>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</si>
  <si>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</si>
  <si>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</si>
  <si>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</si>
  <si>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</si>
  <si>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</si>
  <si>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</si>
  <si>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</si>
  <si>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</si>
  <si>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</si>
  <si>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</si>
  <si>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</si>
  <si>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</si>
  <si>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</si>
  <si>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</si>
  <si>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</si>
  <si>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</si>
  <si>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</si>
  <si>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</si>
  <si>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</si>
  <si>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</si>
  <si>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</si>
  <si>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</si>
  <si>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</si>
  <si>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</si>
  <si>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</si>
  <si>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</si>
  <si>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</si>
  <si>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</si>
  <si>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</si>
  <si>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</si>
  <si>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</si>
  <si>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</si>
  <si>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</si>
  <si>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</si>
  <si>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</si>
  <si>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</si>
  <si>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</si>
  <si>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</si>
  <si>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</si>
  <si>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</si>
  <si>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</si>
  <si>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</si>
  <si>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</si>
  <si>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</si>
  <si>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</si>
  <si>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</si>
  <si>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</si>
  <si>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</si>
  <si>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</si>
  <si>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</si>
  <si>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</si>
  <si>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</si>
  <si>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</si>
  <si>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</si>
  <si>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</si>
  <si>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</si>
  <si>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</si>
  <si>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</si>
  <si>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</si>
  <si>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</si>
  <si>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</si>
  <si>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</si>
  <si>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</si>
  <si>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</si>
  <si>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</si>
  <si>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</si>
  <si>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</si>
  <si>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</si>
  <si>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</si>
  <si>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</si>
  <si>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</si>
  <si>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</si>
  <si>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</si>
  <si>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</si>
  <si>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</si>
  <si>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</si>
  <si>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</si>
  <si>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</si>
  <si>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</si>
  <si>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</si>
  <si>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</si>
  <si>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</si>
  <si>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</si>
  <si>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</si>
  <si>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</si>
  <si>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</si>
  <si>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</si>
  <si>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</si>
  <si>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</si>
  <si>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</si>
  <si>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</si>
  <si>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</si>
  <si>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</si>
  <si>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</si>
  <si>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</si>
  <si>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</si>
  <si>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</si>
  <si>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</si>
  <si>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</si>
  <si>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</si>
  <si>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</si>
  <si>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</si>
  <si>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</si>
  <si>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</si>
  <si>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</si>
  <si>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</si>
  <si>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</si>
  <si>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</si>
  <si>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</si>
  <si>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</si>
  <si>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</si>
  <si>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</si>
  <si>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</si>
  <si>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</si>
  <si>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</si>
  <si>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</si>
  <si>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</si>
  <si>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</si>
  <si>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</si>
  <si>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</si>
  <si>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</si>
  <si>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</si>
  <si>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</si>
  <si>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</si>
  <si>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</si>
  <si>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</si>
  <si>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</si>
  <si>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</si>
  <si>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</si>
  <si>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</si>
  <si>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</si>
  <si>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</si>
  <si>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</si>
  <si>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</si>
  <si>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</si>
  <si>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</si>
  <si>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</si>
  <si>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</si>
  <si>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</si>
  <si>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</si>
  <si>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</si>
  <si>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</si>
  <si>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</si>
  <si>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</si>
  <si>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</si>
  <si>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</si>
  <si>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</si>
  <si>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</si>
  <si>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</si>
  <si>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</si>
  <si>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</si>
  <si>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</si>
  <si>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</si>
  <si>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</si>
  <si>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</si>
  <si>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</si>
  <si>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</si>
  <si>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</si>
  <si>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</si>
  <si>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</si>
  <si>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</si>
  <si>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</si>
  <si>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</si>
  <si>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</si>
  <si>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</si>
  <si>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</si>
  <si>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</si>
  <si>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</si>
  <si>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</si>
  <si>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</si>
  <si>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</si>
  <si>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</si>
  <si>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</si>
  <si>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</si>
  <si>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</si>
  <si>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</si>
  <si>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</si>
  <si>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</si>
  <si>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</si>
  <si>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</si>
  <si>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</si>
  <si>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</si>
  <si>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</si>
  <si>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</si>
  <si>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</si>
  <si>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</si>
  <si>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</si>
  <si>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</si>
  <si>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</si>
  <si>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</si>
  <si>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</si>
  <si>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</si>
  <si>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</si>
  <si>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</si>
  <si>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</si>
  <si>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</si>
  <si>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</si>
  <si>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</si>
  <si>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</si>
  <si>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</si>
  <si>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</si>
  <si>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</si>
  <si>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</si>
  <si>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</si>
  <si>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</si>
  <si>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</si>
  <si>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</si>
  <si>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</si>
  <si>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</si>
  <si>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</si>
  <si>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</si>
  <si>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</si>
  <si>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</si>
  <si>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</si>
  <si>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</si>
  <si>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</si>
  <si>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</si>
  <si>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</si>
  <si>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</si>
  <si>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</si>
  <si>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</si>
  <si>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</si>
  <si>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</si>
  <si>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</si>
  <si>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</si>
  <si>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</si>
  <si>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</si>
  <si>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</si>
  <si>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</si>
  <si>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</si>
  <si>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</si>
  <si>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</si>
  <si>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</si>
  <si>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</si>
  <si>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</si>
  <si>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</si>
  <si>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</si>
  <si>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</si>
  <si>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</si>
  <si>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</si>
  <si>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</si>
  <si>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</si>
  <si>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</si>
  <si>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</si>
  <si>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</si>
  <si>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</si>
  <si>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</si>
  <si>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</si>
  <si>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</si>
  <si>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</si>
  <si>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</si>
  <si>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</si>
  <si>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</si>
  <si>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</si>
  <si>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</si>
  <si>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</si>
  <si>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</si>
  <si>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</si>
  <si>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</si>
  <si>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</si>
  <si>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</si>
  <si>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</si>
  <si>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</si>
  <si>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</si>
  <si>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</si>
  <si>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</si>
  <si>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</si>
  <si>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</si>
  <si>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</si>
  <si>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</si>
  <si>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 Failed</t>
  </si>
  <si>
    <t>Number Canceled</t>
  </si>
  <si>
    <t>Total Projects</t>
  </si>
  <si>
    <t>Percentage Successful</t>
  </si>
  <si>
    <t>Percentage Failed</t>
  </si>
  <si>
    <t>Percentage Canceled</t>
  </si>
  <si>
    <t>Less than 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</si>
  <si>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</si>
  <si>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</si>
  <si>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</si>
  <si>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</si>
  <si>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</si>
  <si>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</si>
  <si>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</si>
  <si>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</si>
  <si>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</si>
  <si>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</si>
  <si>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</si>
  <si>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r>
      <rPr>
        <sz val="11"/>
        <color rgb="FFFF0000"/>
        <rFont val="Calibri"/>
        <family val="2"/>
        <scheme val="minor"/>
      </rPr>
      <t>Note:  Picture provided differs from instrustrions for the 5000 goal category</t>
    </r>
    <r>
      <rPr>
        <sz val="11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</si>
</sst>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2-4BAA-AE4A-8025F8757F9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2-4BAA-AE4A-8025F8757F9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E2-4BAA-AE4A-8025F8757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3293808"/>
        <c:axId val="1898106288"/>
      </c:lineChart>
      <c:catAx>
        <c:axId val="174329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106288"/>
        <c:crosses val="autoZero"/>
        <c:auto val="1"/>
        <c:lblAlgn val="ctr"/>
        <c:lblOffset val="100"/>
        <c:noMultiLvlLbl val="0"/>
      </c:catAx>
      <c:valAx>
        <c:axId val="189810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9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1.xlsx]Outcomes Based on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0-4C5E-91EE-5C9357D72543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F0-4C5E-91EE-5C9357D72543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F0-4C5E-91EE-5C9357D72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586880"/>
        <c:axId val="1743334736"/>
      </c:lineChart>
      <c:catAx>
        <c:axId val="20765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34736"/>
        <c:crosses val="autoZero"/>
        <c:auto val="1"/>
        <c:lblAlgn val="ctr"/>
        <c:lblOffset val="100"/>
        <c:noMultiLvlLbl val="0"/>
      </c:catAx>
      <c:valAx>
        <c:axId val="174333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58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- Campaign Success 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Campaign Success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Campaign Success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Campaign Success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2-47F2-B48A-5B88491B9955}"/>
            </c:ext>
          </c:extLst>
        </c:ser>
        <c:ser>
          <c:idx val="1"/>
          <c:order val="1"/>
          <c:tx>
            <c:strRef>
              <c:f>'Pivot Table - Campaign Success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Campaign Success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Campaign Success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2-47F2-B48A-5B88491B9955}"/>
            </c:ext>
          </c:extLst>
        </c:ser>
        <c:ser>
          <c:idx val="2"/>
          <c:order val="2"/>
          <c:tx>
            <c:strRef>
              <c:f>'Pivot Table - Campaign Success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Campaign Success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Campaign Success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2-47F2-B48A-5B88491B9955}"/>
            </c:ext>
          </c:extLst>
        </c:ser>
        <c:ser>
          <c:idx val="3"/>
          <c:order val="3"/>
          <c:tx>
            <c:strRef>
              <c:f>'Pivot Table - Campaign Success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Campaign Success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Campaign Success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2-47F2-B48A-5B88491B9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1060672"/>
        <c:axId val="1756553776"/>
      </c:barChart>
      <c:catAx>
        <c:axId val="175106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53776"/>
        <c:crosses val="autoZero"/>
        <c:auto val="1"/>
        <c:lblAlgn val="ctr"/>
        <c:lblOffset val="100"/>
        <c:noMultiLvlLbl val="0"/>
      </c:catAx>
      <c:valAx>
        <c:axId val="175655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6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- Campaign Success Sub 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Campaign Success Sub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Campaign Success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Campaign Success Sub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6-41E5-BDC3-E7414FF73B44}"/>
            </c:ext>
          </c:extLst>
        </c:ser>
        <c:ser>
          <c:idx val="1"/>
          <c:order val="1"/>
          <c:tx>
            <c:strRef>
              <c:f>'Pivot - Campaign Success Sub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- Campaign Success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Campaign Success Sub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6-41E5-BDC3-E7414FF73B44}"/>
            </c:ext>
          </c:extLst>
        </c:ser>
        <c:ser>
          <c:idx val="2"/>
          <c:order val="2"/>
          <c:tx>
            <c:strRef>
              <c:f>'Pivot - Campaign Success Sub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Campaign Success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Campaign Success Sub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A6-41E5-BDC3-E7414FF73B44}"/>
            </c:ext>
          </c:extLst>
        </c:ser>
        <c:ser>
          <c:idx val="3"/>
          <c:order val="3"/>
          <c:tx>
            <c:strRef>
              <c:f>'Pivot - Campaign Success Sub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Campaign Success Sub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Campaign Success Sub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A6-41E5-BDC3-E7414FF73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1060672"/>
        <c:axId val="1756553776"/>
      </c:barChart>
      <c:catAx>
        <c:axId val="175106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53776"/>
        <c:crosses val="autoZero"/>
        <c:auto val="1"/>
        <c:lblAlgn val="ctr"/>
        <c:lblOffset val="100"/>
        <c:noMultiLvlLbl val="0"/>
      </c:catAx>
      <c:valAx>
        <c:axId val="175655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6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15</xdr:row>
      <xdr:rowOff>142875</xdr:rowOff>
    </xdr:from>
    <xdr:to>
      <xdr:col>10</xdr:col>
      <xdr:colOff>495300</xdr:colOff>
      <xdr:row>39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8D0E76-4D9A-4BE7-BBCB-E9AA05642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433386</xdr:colOff>
      <xdr:row>0</xdr:row>
      <xdr:rowOff>28576</xdr:rowOff>
    </xdr:from>
    <xdr:to>
      <xdr:col>17</xdr:col>
      <xdr:colOff>19050</xdr:colOff>
      <xdr:row>23</xdr:row>
      <xdr:rowOff>47626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20CA9-433C-4DB5-AADC-E17B2E1F6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1114424</xdr:colOff>
      <xdr:row>17</xdr:row>
      <xdr:rowOff>9525</xdr:rowOff>
    </xdr:from>
    <xdr:to>
      <xdr:col>14</xdr:col>
      <xdr:colOff>28574</xdr:colOff>
      <xdr:row>40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409EA-06AC-46F0-B32D-8957ACD5E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4</xdr:row>
      <xdr:rowOff>1</xdr:rowOff>
    </xdr:from>
    <xdr:to>
      <xdr:col>22</xdr:col>
      <xdr:colOff>400050</xdr:colOff>
      <xdr:row>34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CBA8CC-4687-4266-B9EC-176C1BC8C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ucker" refreshedDate="43969.879004745373" createdVersion="6" refreshedVersion="6" minRefreshableVersion="3" recordCount="4115" xr:uid="{019F21FB-49A8-4377-BC51-CA8723AA4082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ucker" refreshedDate="43971.876002314813" createdVersion="6" refreshedVersion="6" minRefreshableVersion="3" recordCount="4115" xr:uid="{1889890B-A726-4890-8D07-FE3FA59981BF}">
  <cacheSource type="worksheet">
    <worksheetSource ref="A1:T104857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B88DF-9040-47FE-999D-412FCE33D09C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8ACA9-F260-4CFD-970D-A131C3C060FC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C17C7-59B1-42B2-9333-1CA311C26C7D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51" zoomScale="60" zoomScaleNormal="6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85546875" style="14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style="6" customWidth="1"/>
    <col min="16" max="16" width="22.42578125" style="8" bestFit="1" customWidth="1"/>
    <col min="17" max="17" width="12" bestFit="1" customWidth="1"/>
    <col min="18" max="18" width="17.85546875" bestFit="1" customWidth="1"/>
    <col min="19" max="19" width="33.7109375" bestFit="1" customWidth="1"/>
    <col min="20" max="20" width="31.5703125" bestFit="1" customWidth="1"/>
    <col min="21" max="21" width="19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3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14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4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4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4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4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4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4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4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4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4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4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4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4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4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4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4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4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4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4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4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4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4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4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4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4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4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4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4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4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4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4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4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4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4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4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4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4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4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4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4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4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4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4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4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4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4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4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4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4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4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4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4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4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4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4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4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4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4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4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4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4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4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4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4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4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4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4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4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4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4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4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4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4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4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4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4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4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4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4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4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4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4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4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4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4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4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4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4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4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4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4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4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4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4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4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4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4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4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4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4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4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4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4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4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4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4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4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4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4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4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4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4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4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4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4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4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4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4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4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4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4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4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4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4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4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4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4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4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4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4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4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4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4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4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4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4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4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4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4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4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4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4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4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4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4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4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4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4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4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4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4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4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4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4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4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4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4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4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4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4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4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4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4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4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4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4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4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4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4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4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4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4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4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4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4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4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4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4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4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4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4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4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4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4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4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4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4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4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4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4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4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4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4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4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4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4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4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4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4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4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4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4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4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4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4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4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4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4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4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4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4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4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4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4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4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4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4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4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4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4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4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4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4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4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4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4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4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4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4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4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4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4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4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4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4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4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4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4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4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4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4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4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4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4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4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4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4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4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4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4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4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4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4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4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4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4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4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4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4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4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4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4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4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4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4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4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4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4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4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4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4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4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4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4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4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4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4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4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4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4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4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4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4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4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4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4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4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4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4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4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4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4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4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4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4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4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4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4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4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4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4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4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4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4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4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4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4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4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4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4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4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4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4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4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4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4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4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4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4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4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4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4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4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4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4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4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4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4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4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4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4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4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4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4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4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4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4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4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4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4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4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4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4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4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4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4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4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4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4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4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4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4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4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4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4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4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4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4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4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4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4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4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4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4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4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4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4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4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4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4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4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4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4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4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4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4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4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4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4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4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4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4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4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4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4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4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4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4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4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4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4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4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4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4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4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4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4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4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4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4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4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4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4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4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4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4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4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4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4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4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4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4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4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4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4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4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4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4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4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4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4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4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4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4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4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4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4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4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4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4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4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4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4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4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4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4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4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4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4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4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4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4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4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4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4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4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4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4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4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4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4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4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4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4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4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4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4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4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4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4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4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4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4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4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4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4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4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4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4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4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4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4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4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4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4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4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4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4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4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4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4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4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4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4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4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4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4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4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4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4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4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4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4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4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4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4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4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4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4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4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4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4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4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4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4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4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4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4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4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4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4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4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4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4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4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4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4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4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4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4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4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4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4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4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4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4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4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4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4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4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4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4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4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4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4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4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4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4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4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4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4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4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4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4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4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4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4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4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4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4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4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4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4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4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4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4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4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4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4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4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4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4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4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4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4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4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4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4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4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4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4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4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4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4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4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4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4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4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4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4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4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4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4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4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4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4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4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4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4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4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4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4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4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4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4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4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4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4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4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4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4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4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4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4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4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4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4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4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4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4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4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4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4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4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4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4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4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4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4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4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4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4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4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4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4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4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4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4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4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4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4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4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4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4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4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4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4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4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4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4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4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4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4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4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4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4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4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4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4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4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4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4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4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4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4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4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4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4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4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4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4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4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4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4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4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4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4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4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4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4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4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4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4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4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4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4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4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4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4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4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4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4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4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4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4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4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4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4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4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4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4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4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4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4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4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4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4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4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4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4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4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4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4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4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4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4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4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4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4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4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4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4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4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4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4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4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4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4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4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4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4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4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4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4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4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4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4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4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4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4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4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4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4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4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4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4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4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4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4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4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4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4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4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4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4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4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4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4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4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4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4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4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4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4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4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4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4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4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4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4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4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4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4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4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4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4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4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4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4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4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4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4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4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4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4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4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4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4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4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4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4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4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4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4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4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4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4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4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4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4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4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4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4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4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4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4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4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4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4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4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4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4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4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4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4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4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4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4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4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4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4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4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4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4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4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4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4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4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4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4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4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4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4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4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4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4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4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4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4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4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4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4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4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4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4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4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4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4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4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4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4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4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4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4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4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4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4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4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4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4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4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4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4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4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4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4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4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4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4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4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4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4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4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4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4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4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4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4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4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4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4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4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4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4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4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4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4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4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4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4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4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4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4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4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4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4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4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4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4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4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4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4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4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4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4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4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4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4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4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4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4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4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4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4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4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4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4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4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4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4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4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4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4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4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4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4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4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4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4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4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4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4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4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4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4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4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4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4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4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4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4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4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4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4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4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4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4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4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4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4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4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4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4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4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4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4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4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4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4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4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4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4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4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4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4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4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4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4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4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4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4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4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4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4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4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4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4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4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4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4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4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4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4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4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4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4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4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4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4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4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4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4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4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4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4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4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4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4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4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4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4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4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4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4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4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4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4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4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4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4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4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4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4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4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4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4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4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4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4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4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4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4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4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4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4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4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4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4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4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4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4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4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4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4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4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4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4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4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4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4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4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4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4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4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4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4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4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4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4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4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4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4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4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4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4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4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4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4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4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4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4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4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4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4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4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4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4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4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4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4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4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4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4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4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4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4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4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4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4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4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4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4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4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4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4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4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4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4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4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4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4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4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4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4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4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4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4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4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4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4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4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4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4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4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4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4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4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4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4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4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4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4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4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4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4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4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4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4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4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4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4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4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4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4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4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4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4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4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4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4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4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4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4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4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4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4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4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4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4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4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4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4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4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4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4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4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4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4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4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4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4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4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4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4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4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4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4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4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4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4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4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4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4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4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4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4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4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4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4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4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4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4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4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4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4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4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4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4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4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4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4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4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4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4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4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4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4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4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4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4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4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4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4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4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4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4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4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4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4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4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4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4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4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4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4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4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4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4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4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4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4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4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4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4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4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4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4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4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4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4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4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4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4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4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4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4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4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4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4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4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4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4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4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4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4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4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4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4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4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4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4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4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4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4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4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4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4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4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4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4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4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4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4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4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4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4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4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4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4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4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4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4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4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4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4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4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4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4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4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4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4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4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4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4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4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4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4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4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4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4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4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4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4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4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4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4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4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4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4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4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4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4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4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4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4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4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4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4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4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4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4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4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4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4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4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4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4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4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4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4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4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4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4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4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4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4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4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4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4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4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4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4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4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4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4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4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4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4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4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4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4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4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4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4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4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4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4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4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4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4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4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4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4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4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4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4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4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4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4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4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4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4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4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4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4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4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4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4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4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4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4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4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4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4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4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4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4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4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4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4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4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4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4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4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4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4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4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4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4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4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4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4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4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4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4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4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4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4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4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4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4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4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4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4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4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4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4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4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4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4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4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4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4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4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4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4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4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4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4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4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4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4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4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4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4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4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4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4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4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4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4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4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4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4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4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4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4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4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4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4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4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4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4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4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4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4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4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4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4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4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4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4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4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4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4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4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4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4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4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4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4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4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4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4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4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4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4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4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4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4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4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4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4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4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4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4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4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4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4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4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4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4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4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4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4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4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4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4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4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4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4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4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4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4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4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4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4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4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4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4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4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4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4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4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4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4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4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4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4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4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4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4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4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4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4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4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4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4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4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4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4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4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4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4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4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4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4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4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4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4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4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4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4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4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4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4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4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4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4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4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4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4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4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4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4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4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4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4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4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4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4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4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4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4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4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4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4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4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4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4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4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4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4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4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4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4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4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4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4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4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4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4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4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4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4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4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4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4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4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4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4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4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4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4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4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4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4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4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4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4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4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4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4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4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4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4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4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4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4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4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4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4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4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4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4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4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4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4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4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4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4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4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4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4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4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4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4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4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4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4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4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4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4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4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4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4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4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4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4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4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4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4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4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4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4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4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4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4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4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4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4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4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4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4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4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4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4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4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4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4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4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4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4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4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4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4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4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4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4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4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4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4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4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4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4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4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4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4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4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4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4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4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4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4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4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4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4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4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4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4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4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4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4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4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4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4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4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4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4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4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4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4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4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4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4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4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4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4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4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4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4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4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4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4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4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4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4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4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4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4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4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4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4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4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4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4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4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4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4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4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4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4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4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4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4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4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4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4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4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4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4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4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4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4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4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4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4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4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4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4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4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4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4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4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4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4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4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4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4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4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4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4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4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4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4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4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4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4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4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4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4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4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4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4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4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4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4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4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4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4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4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4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4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4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4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4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4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4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4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4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4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4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4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4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4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4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4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4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4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4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4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4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4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4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4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4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4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4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4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4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4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4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4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4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4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4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4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4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4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4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4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4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4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4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4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4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4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4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4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4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4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4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4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4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4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4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4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4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4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4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4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4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4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4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4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4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4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4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4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4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4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4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4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4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4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4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4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4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4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4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4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4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4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4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4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4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4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4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4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4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4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4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4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4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4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4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4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4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4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4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4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4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4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4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4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4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4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4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4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4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4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4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4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4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4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4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4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4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4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4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4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4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4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4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4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4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4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4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4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4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4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4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4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4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4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4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4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4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4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4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4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4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4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4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4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4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4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4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4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4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4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4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4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4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4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4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4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4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4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4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4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4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4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4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4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4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4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4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4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4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4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4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4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4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4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4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4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4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4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4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4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4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4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4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4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4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4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4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4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4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4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4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4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4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4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4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4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4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4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4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4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4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4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4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4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4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4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4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4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4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4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4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4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4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4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4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4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4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4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4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4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4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4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4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4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4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4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4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4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4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4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4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4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4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4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4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4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4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4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4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4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4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4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4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4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4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4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4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4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4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4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4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4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4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4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4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4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4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4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4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4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4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4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4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4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4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4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4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4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4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4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4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4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4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4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4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4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4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4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4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4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4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4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4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4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4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4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4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4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4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4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4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4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4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4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4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4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4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4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4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4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4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4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4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4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4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4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4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4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4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4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4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4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4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4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4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4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4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4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4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4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4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4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4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4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4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4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4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4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4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4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4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4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4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4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4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4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4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4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4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4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4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4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4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4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4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4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4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4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4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4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4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4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4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4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4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4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4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4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4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4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4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4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4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4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4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4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4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4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4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4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4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4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4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4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4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4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4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4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4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4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4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4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4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4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4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4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4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4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4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4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4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4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4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4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4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4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4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4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4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4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4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4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4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4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4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4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4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4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4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4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4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4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4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4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4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4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4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4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4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4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4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4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4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4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4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4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4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4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4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4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4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4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4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4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4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4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4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4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4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4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4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4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4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4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4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4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4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4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4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4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4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4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4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4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4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4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4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4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4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4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4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4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4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4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4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4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4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4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4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4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4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4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4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4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4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4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4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4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4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4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4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4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4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4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4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4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4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4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4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4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4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4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4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4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4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4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4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4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4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4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4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4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4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4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4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4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4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4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4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4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4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4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4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4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4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4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4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4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4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4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4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4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4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4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4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4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4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4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4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4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4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4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4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4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4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4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4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4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4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4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4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4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4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4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4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4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4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4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4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4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4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4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4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4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4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4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4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4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4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4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4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4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4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4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4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4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4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4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4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4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4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4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4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4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4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4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4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4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4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4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4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4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4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4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4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4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4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4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4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4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4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4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4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4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4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4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4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4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4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4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4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4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4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4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4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4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4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4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4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4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4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4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4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4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4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4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4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4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4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4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4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4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4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4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4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4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4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4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4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4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4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4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4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4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4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4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4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4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4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4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4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4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4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4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4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4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4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4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4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4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4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4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4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4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4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4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4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4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4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4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4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4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4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4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4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4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4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4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4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4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4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4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4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4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4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4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4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4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4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4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4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4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4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4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4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4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4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4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4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4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4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4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4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4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4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4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4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4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4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4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4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4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4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4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4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4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4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4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4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4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4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4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4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4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4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4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4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4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4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4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4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4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4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4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4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4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4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4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4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4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4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4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4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4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4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4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4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4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4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4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4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4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4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4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4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4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4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4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4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4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4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4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4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4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4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4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4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4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4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4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4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4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4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4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4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4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4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4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4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4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4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4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4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4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4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4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4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4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4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4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4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4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4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4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4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4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4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4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4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4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4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4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4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4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4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4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4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4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4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4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4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4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4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4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4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4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4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4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4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4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4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4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4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4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4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4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4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4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4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4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4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4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4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4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4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4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4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4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4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4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4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4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4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4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4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4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4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4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4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4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4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4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4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4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4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4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4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4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4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4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4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4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4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4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4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4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4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4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4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4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4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4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4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4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4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4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4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4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4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4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4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4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4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4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4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4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4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4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4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4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4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4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4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4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4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4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4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4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4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4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4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4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4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4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4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4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4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4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4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4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4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4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4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4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4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4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4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4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4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4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4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4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4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4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4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4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4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4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4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4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4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4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4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4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4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4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4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4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4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4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4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4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4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4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4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4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4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4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4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4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4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4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4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4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4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4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4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4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4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4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4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4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4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4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4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4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4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4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4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4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4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4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4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4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4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4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4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4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4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4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4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4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4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4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4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4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4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4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4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4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4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4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4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4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4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4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4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4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4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4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4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4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4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4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4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4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4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4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4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4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4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4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4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4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4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4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4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4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4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4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4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4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4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4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4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4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4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4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4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4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4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4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4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4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4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4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4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4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4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4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4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4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4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4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4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4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4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4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4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4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4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4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4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4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4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4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4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4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4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4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4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4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4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4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4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4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4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4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4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4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4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4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4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4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4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4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4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4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4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4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4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4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4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4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4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4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4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4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4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4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4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4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4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4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4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4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4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4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4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4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4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4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4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4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4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4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4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4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4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4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4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4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4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4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4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4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4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4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4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4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4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4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4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4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4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4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4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4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4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4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4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4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4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4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4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4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4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4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4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4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4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4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4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4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4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4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4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4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4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4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4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4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4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4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4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4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4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4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4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4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4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4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4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4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4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4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4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4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4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4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4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4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4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4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4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4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4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4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4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4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4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4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4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4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4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4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4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4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4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4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4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4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4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4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4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4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4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4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4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4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4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4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4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4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4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4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4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4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4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4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4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4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4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4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4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4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4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4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4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4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4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4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4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4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4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4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4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4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4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4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4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4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4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4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4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4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4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4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4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4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4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4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4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4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4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4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4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4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4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4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4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4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4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4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4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4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4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4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4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4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4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4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4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4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4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4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4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4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4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4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4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4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4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4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4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4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4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4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4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4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4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4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4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4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4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4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4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4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4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4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4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4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4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4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4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4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4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4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4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4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4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4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4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4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4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4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4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4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4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4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4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4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4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4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4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4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4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4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4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4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4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4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4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4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4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4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4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4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4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4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4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4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4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4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4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4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4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4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4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4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4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4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4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4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4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4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4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4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4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4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4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4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4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4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4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4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4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4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4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4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4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4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4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4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4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4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4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4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4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4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4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4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4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4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4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4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4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4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4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4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4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4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4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4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4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4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4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4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4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4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4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4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4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4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4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4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4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4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4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4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4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4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4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4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4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4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4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4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4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4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4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4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4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4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4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4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4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4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4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4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4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4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4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4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4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4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4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4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4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4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4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4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4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4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4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4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4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4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4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4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4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4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4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4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4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4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4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4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4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4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4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4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4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4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4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4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4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4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4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4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4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4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4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4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4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4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4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4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4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4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4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4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4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4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4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4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4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4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4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4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4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4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4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4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4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4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4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4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4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4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4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4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4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4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4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4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4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4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4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4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4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4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4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4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4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4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4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4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4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4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4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4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4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4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4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4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4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4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4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4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4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4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4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4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4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4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4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4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4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4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4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4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4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4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4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4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4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4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4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4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4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4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4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4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4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4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4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4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4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4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4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4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4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4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4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4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4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4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4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4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4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4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4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4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4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4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4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4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4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4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4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4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4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4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4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4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4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4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4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4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4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4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4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4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4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4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4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4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4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4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4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4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4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4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4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4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4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4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4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4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4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4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4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4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4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4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4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4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4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4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4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4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4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4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4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4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4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4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4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4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4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4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4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4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4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4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4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4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4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4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4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4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4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4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4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4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4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4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4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4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4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4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4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4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4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4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4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4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4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4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4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4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4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4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4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4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4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4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4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4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4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4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4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4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4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4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4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4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4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4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4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4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4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4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4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4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4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4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4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4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4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4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4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4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4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4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13469-E9A8-4DE0-B85E-F02E3834FB23}">
  <sheetPr codeName="Sheet5"/>
  <dimension ref="A1:L13"/>
  <sheetViews>
    <sheetView tabSelected="1" workbookViewId="0">
      <selection activeCell="L7" sqref="L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2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12" x14ac:dyDescent="0.25">
      <c r="A2" t="s">
        <v>8390</v>
      </c>
      <c r="B2">
        <f>COUNTIFS('Source Data'!$F:$F,"=successful",'Source Data'!$D:$D,"&lt;1000")</f>
        <v>322</v>
      </c>
      <c r="C2">
        <f>COUNTIFS('Source Data'!$F:$F,"=failed",'Source Data'!$D:$D,"&lt;1000")</f>
        <v>113</v>
      </c>
      <c r="D2">
        <f>COUNTIFS('Source Data'!$F:$F,"=canceled",'Source Data'!$D:$D,"&lt;1000")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12" x14ac:dyDescent="0.25">
      <c r="A3" t="s">
        <v>8391</v>
      </c>
      <c r="B3">
        <f>COUNTIFS('Source Data'!$F:$F,"=successful",'Source Data'!$D:$D,"&gt;=1000",'Source Data'!$D:$D,"&lt;=4999")</f>
        <v>932</v>
      </c>
      <c r="C3">
        <f>COUNTIFS('Source Data'!$F:$F,"=failed",'Source Data'!$D:$D,"&gt;=1000",'Source Data'!$D:$D,"&lt;=4999")</f>
        <v>420</v>
      </c>
      <c r="D3">
        <f>COUNTIFS('Source Data'!$F:$F,"=canceled",'Source Data'!$D:$D,"&gt;=1000",'Source Data'!$D:$D,"&lt;=4999")</f>
        <v>60</v>
      </c>
      <c r="E3">
        <f t="shared" ref="E3:E12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12" x14ac:dyDescent="0.25">
      <c r="A4" t="s">
        <v>8392</v>
      </c>
      <c r="B4">
        <f>COUNTIFS('Source Data'!$F:$F,"=successful",'Source Data'!$D:$D,"&gt;=5000",'Source Data'!$D:$D,"&lt;=9999")</f>
        <v>381</v>
      </c>
      <c r="C4">
        <f>COUNTIFS('Source Data'!$F:$F,"=failed",'Source Data'!$D:$D,"&gt;=5000",'Source Data'!$D:$D,"&lt;=9999")</f>
        <v>283</v>
      </c>
      <c r="D4">
        <f>COUNTIFS('Source Data'!$F:$F,"=canceled",'Source Data'!$D:$D,"&gt;=5000",'Source Data'!$D:$D,"&lt;=9999")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12" x14ac:dyDescent="0.25">
      <c r="A5" t="s">
        <v>8393</v>
      </c>
      <c r="B5">
        <f>COUNTIFS('Source Data'!$F:$F,"=successful",'Source Data'!$D:$D,"&gt;=10000",'Source Data'!$D:$D,"&lt;=14999")</f>
        <v>168</v>
      </c>
      <c r="C5">
        <f>COUNTIFS('Source Data'!$F:$F,"=failed",'Source Data'!$D:$D,"&gt;=10000",'Source Data'!$D:$D,"&lt;=14999")</f>
        <v>144</v>
      </c>
      <c r="D5">
        <f>COUNTIFS('Source Data'!$F:$F,"=canceled",'Source Data'!$D:$D,"&gt;=10000",'Source Data'!$D:$D,"&lt;=14999")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12" x14ac:dyDescent="0.25">
      <c r="A6" t="s">
        <v>8394</v>
      </c>
      <c r="B6">
        <f>COUNTIFS('Source Data'!$F:$F,"=successful",'Source Data'!$D:$D,"&gt;=15000",'Source Data'!$D:$D,"&lt;=19999")</f>
        <v>94</v>
      </c>
      <c r="C6">
        <f>COUNTIFS('Source Data'!$F:$F,"=failed",'Source Data'!$D:$D,"&gt;=15000",'Source Data'!$D:$D,"&lt;=19999")</f>
        <v>90</v>
      </c>
      <c r="D6">
        <f>COUNTIFS('Source Data'!$F:$F,"=canceled",'Source Data'!$D:$D,"&gt;=15000",'Source Data'!$D:$D,"&lt;=19999")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12" x14ac:dyDescent="0.25">
      <c r="A7" t="s">
        <v>8395</v>
      </c>
      <c r="B7">
        <f>COUNTIFS('Source Data'!$F:$F,"=successful",'Source Data'!$D:$D,"&gt;=20000",'Source Data'!$D:$D,"&lt;=24999")</f>
        <v>62</v>
      </c>
      <c r="C7">
        <f>COUNTIFS('Source Data'!$F:$F,"=failed",'Source Data'!$D:$D,"&gt;=20000",'Source Data'!$D:$D,"&lt;=24999")</f>
        <v>72</v>
      </c>
      <c r="D7">
        <f>COUNTIFS('Source Data'!$F:$F,"=canceled",'Source Data'!$D:$D,"&gt;=20000",'Source Data'!$D:$D,"&lt;=24999")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L7" t="s">
        <v>8402</v>
      </c>
    </row>
    <row r="8" spans="1:12" x14ac:dyDescent="0.25">
      <c r="A8" t="s">
        <v>8396</v>
      </c>
      <c r="B8">
        <f>COUNTIFS('Source Data'!$F:$F,"=successful",'Source Data'!$D:$D,"&gt;=25000",'Source Data'!$D:$D,"&lt;=29999")</f>
        <v>55</v>
      </c>
      <c r="C8">
        <f>COUNTIFS('Source Data'!$F:$F,"=failed",'Source Data'!$D:$D,"&gt;=25000",'Source Data'!$D:$D,"&lt;=29999")</f>
        <v>64</v>
      </c>
      <c r="D8">
        <f>COUNTIFS('Source Data'!$F:$F,"=canceled",'Source Data'!$D:$D,"&gt;=25000",'Source Data'!$D:$D,"&lt;=29999")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12" x14ac:dyDescent="0.25">
      <c r="A9" t="s">
        <v>8397</v>
      </c>
      <c r="B9">
        <f>COUNTIFS('Source Data'!$F:$F,"=successful",'Source Data'!$D:$D,"&gt;=30000",'Source Data'!$D:$D,"&lt;=34999")</f>
        <v>32</v>
      </c>
      <c r="C9">
        <f>COUNTIFS('Source Data'!$F:$F,"=failed",'Source Data'!$D:$D,"&gt;=30000",'Source Data'!$D:$D,"&lt;=34999")</f>
        <v>37</v>
      </c>
      <c r="D9">
        <f>COUNTIFS('Source Data'!$F:$F,"=canceled",'Source Data'!$D:$D,"&gt;=30000",'Source Data'!$D:$D,"&lt;=34999")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12" x14ac:dyDescent="0.25">
      <c r="A10" t="s">
        <v>8398</v>
      </c>
      <c r="B10">
        <f>COUNTIFS('Source Data'!$F:$F,"=successful",'Source Data'!$D:$D,"&gt;=35000",'Source Data'!$D:$D,"&lt;=39999")</f>
        <v>26</v>
      </c>
      <c r="C10">
        <f>COUNTIFS('Source Data'!$F:$F,"=failed",'Source Data'!$D:$D,"&gt;=35000",'Source Data'!$D:$D,"&lt;=39999")</f>
        <v>22</v>
      </c>
      <c r="D10">
        <f>COUNTIFS('Source Data'!$F:$F,"=canceled",'Source Data'!$D:$D,"&gt;=35000",'Source Data'!$D:$D,"&lt;=39999")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12" x14ac:dyDescent="0.25">
      <c r="A11" t="s">
        <v>8399</v>
      </c>
      <c r="B11">
        <f>COUNTIFS('Source Data'!$F:$F,"=successful",'Source Data'!$D:$D,"&gt;=40000",'Source Data'!$D:$D,"&lt;=44999")</f>
        <v>21</v>
      </c>
      <c r="C11">
        <f>COUNTIFS('Source Data'!$F:$F,"=failed",'Source Data'!$D:$D,"&gt;=40000",'Source Data'!$D:$D,"&lt;=44999")</f>
        <v>16</v>
      </c>
      <c r="D11">
        <f>COUNTIFS('Source Data'!$F:$F,"=canceled",'Source Data'!$D:$D,"&gt;=40000",'Source Data'!$D:$D,"&lt;=44999")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12" x14ac:dyDescent="0.25">
      <c r="A12" t="s">
        <v>8400</v>
      </c>
      <c r="B12">
        <f>COUNTIFS('Source Data'!$F:$F,"=successful",'Source Data'!$D:$D,"&gt;=45000",'Source Data'!$D:$D,"&lt;=49999")</f>
        <v>6</v>
      </c>
      <c r="C12">
        <f>COUNTIFS('Source Data'!$F:$F,"=failed",'Source Data'!$D:$D,"&gt;=45000",'Source Data'!$D:$D,"&lt;=49999")</f>
        <v>11</v>
      </c>
      <c r="D12">
        <f>COUNTIFS('Source Data'!$F:$F,"=canceled",'Source Data'!$D:$D,"&gt;=45000",'Source Data'!$D:$D,"&lt;=49999")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12" x14ac:dyDescent="0.25">
      <c r="A13" t="s">
        <v>8401</v>
      </c>
      <c r="B13">
        <f>COUNTIFS('Source Data'!$F:$F,"=successful",'Source Data'!$D:$D,"&gt;=50000")</f>
        <v>86</v>
      </c>
      <c r="C13">
        <f>COUNTIFS('Source Data'!$F:$F,"=failed",'Source Data'!$D:$D,"&gt;=50000")</f>
        <v>258</v>
      </c>
      <c r="D13">
        <f>COUNTIFS('Source Data'!$F:$F,"=canceled",'Source Data'!$D:$D,"&gt;=50000")</f>
        <v>100</v>
      </c>
      <c r="E13">
        <f>SUM(B13:D13)</f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A83E5-BBB3-42EE-81C7-207B09B43C9D}">
  <sheetPr codeName="Sheet4"/>
  <dimension ref="A1:E18"/>
  <sheetViews>
    <sheetView workbookViewId="0">
      <selection activeCell="B34" sqref="B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8308</v>
      </c>
      <c r="B1" t="s">
        <v>8364</v>
      </c>
    </row>
    <row r="2" spans="1:5" x14ac:dyDescent="0.25">
      <c r="A2" s="9" t="s">
        <v>8381</v>
      </c>
      <c r="B2" t="s">
        <v>8364</v>
      </c>
    </row>
    <row r="4" spans="1:5" x14ac:dyDescent="0.25">
      <c r="A4" s="9" t="s">
        <v>8380</v>
      </c>
      <c r="B4" s="9" t="s">
        <v>8312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0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0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0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0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0" t="s">
        <v>8368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0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0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0" t="s">
        <v>8370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0" t="s">
        <v>8371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0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0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0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0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D5911-DA4E-441C-ABB9-710448F4921C}">
  <sheetPr codeName="Sheet2"/>
  <dimension ref="A1:F14"/>
  <sheetViews>
    <sheetView topLeftCell="A7" workbookViewId="0">
      <selection activeCell="A14" sqref="A14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8365</v>
      </c>
    </row>
    <row r="3" spans="1:6" x14ac:dyDescent="0.25">
      <c r="A3" s="9" t="s">
        <v>8363</v>
      </c>
      <c r="B3" s="9" t="s">
        <v>8312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8354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8355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8356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8357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8359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8360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8361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8362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5D13D-07FC-483B-9BC8-50E5A02A0F18}">
  <sheetPr codeName="Sheet3"/>
  <dimension ref="A1:F47"/>
  <sheetViews>
    <sheetView topLeftCell="A4" workbookViewId="0">
      <selection activeCell="A3" sqref="A3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8365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8312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8313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8314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8317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8318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8321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8323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8324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8325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8328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8331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8332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8334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8336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8337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8338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8339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8340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8341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8342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8343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8344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8345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8346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8347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8348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8350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8351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8352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8353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Data</vt:lpstr>
      <vt:lpstr>Bonus</vt:lpstr>
      <vt:lpstr>Outcomes Based on Date</vt:lpstr>
      <vt:lpstr>Pivot Table - Campaign Success </vt:lpstr>
      <vt:lpstr>Pivot - Campaign Success Sub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Rucker</cp:lastModifiedBy>
  <dcterms:created xsi:type="dcterms:W3CDTF">2017-04-20T15:17:24Z</dcterms:created>
  <dcterms:modified xsi:type="dcterms:W3CDTF">2020-05-23T02:47:06Z</dcterms:modified>
</cp:coreProperties>
</file>