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SynologyDrive\IRL\momav\9_docs\controller\"/>
    </mc:Choice>
  </mc:AlternateContent>
  <xr:revisionPtr revIDLastSave="0" documentId="13_ncr:1_{369E42FE-490B-4B39-BF2A-4D30A2AE32BA}" xr6:coauthVersionLast="47" xr6:coauthVersionMax="47" xr10:uidLastSave="{00000000-0000-0000-0000-000000000000}"/>
  <bookViews>
    <workbookView xWindow="-120" yWindow="-120" windowWidth="38640" windowHeight="21240" xr2:uid="{83E6C80F-E18C-4892-9FF8-6761F0DA70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8" i="1"/>
  <c r="N9" i="1"/>
  <c r="O9" i="1" s="1"/>
  <c r="N18" i="1"/>
  <c r="O18" i="1" s="1"/>
  <c r="N19" i="1"/>
  <c r="N20" i="1"/>
  <c r="O20" i="1" s="1"/>
  <c r="N21" i="1"/>
  <c r="N22" i="1"/>
  <c r="N8" i="1"/>
  <c r="O8" i="1" s="1"/>
  <c r="H80" i="1"/>
  <c r="H75" i="1"/>
  <c r="H76" i="1"/>
  <c r="H77" i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G76" i="1"/>
  <c r="G77" i="1"/>
  <c r="G78" i="1"/>
  <c r="H78" i="1" s="1"/>
  <c r="G79" i="1"/>
  <c r="H79" i="1" s="1"/>
  <c r="G80" i="1"/>
  <c r="G61" i="1"/>
  <c r="H61" i="1" s="1"/>
  <c r="H82" i="1" s="1"/>
  <c r="B62" i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M9" i="1"/>
  <c r="M10" i="1"/>
  <c r="N10" i="1" s="1"/>
  <c r="O10" i="1" s="1"/>
  <c r="M11" i="1"/>
  <c r="N11" i="1" s="1"/>
  <c r="O11" i="1" s="1"/>
  <c r="M12" i="1"/>
  <c r="N12" i="1" s="1"/>
  <c r="O12" i="1" s="1"/>
  <c r="M13" i="1"/>
  <c r="N13" i="1" s="1"/>
  <c r="O13" i="1" s="1"/>
  <c r="M14" i="1"/>
  <c r="N14" i="1" s="1"/>
  <c r="O14" i="1" s="1"/>
  <c r="M15" i="1"/>
  <c r="N15" i="1" s="1"/>
  <c r="O15" i="1" s="1"/>
  <c r="M16" i="1"/>
  <c r="N16" i="1" s="1"/>
  <c r="O16" i="1" s="1"/>
  <c r="M17" i="1"/>
  <c r="N17" i="1" s="1"/>
  <c r="O17" i="1" s="1"/>
  <c r="M18" i="1"/>
  <c r="M19" i="1"/>
  <c r="M20" i="1"/>
  <c r="M21" i="1"/>
  <c r="M22" i="1"/>
  <c r="M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O22" i="1" s="1"/>
  <c r="O19" i="1" l="1"/>
  <c r="O24" i="1" s="1"/>
  <c r="O21" i="1"/>
  <c r="J24" i="1" l="1"/>
  <c r="K13" i="1" s="1"/>
  <c r="P9" i="1"/>
  <c r="P10" i="1"/>
  <c r="P11" i="1"/>
  <c r="P12" i="1"/>
  <c r="P13" i="1"/>
  <c r="P22" i="1"/>
  <c r="P14" i="1"/>
  <c r="P15" i="1"/>
  <c r="P21" i="1"/>
  <c r="P16" i="1"/>
  <c r="P8" i="1"/>
  <c r="P17" i="1"/>
  <c r="P18" i="1"/>
  <c r="P19" i="1"/>
  <c r="P20" i="1"/>
  <c r="K12" i="1" l="1"/>
  <c r="K19" i="1"/>
  <c r="K11" i="1"/>
  <c r="K10" i="1"/>
  <c r="K9" i="1"/>
  <c r="K8" i="1"/>
  <c r="K22" i="1"/>
  <c r="K17" i="1"/>
  <c r="K16" i="1"/>
  <c r="K14" i="1"/>
  <c r="K20" i="1"/>
  <c r="K15" i="1"/>
  <c r="K18" i="1"/>
  <c r="K21" i="1"/>
</calcChain>
</file>

<file path=xl/sharedStrings.xml><?xml version="1.0" encoding="utf-8"?>
<sst xmlns="http://schemas.openxmlformats.org/spreadsheetml/2006/main" count="23" uniqueCount="17">
  <si>
    <t>throttle</t>
  </si>
  <si>
    <t>thrust</t>
  </si>
  <si>
    <t>c_f</t>
  </si>
  <si>
    <t>F-100</t>
  </si>
  <si>
    <t>current</t>
  </si>
  <si>
    <t>voltage</t>
  </si>
  <si>
    <t>rpm</t>
  </si>
  <si>
    <t>power</t>
  </si>
  <si>
    <t>MN501 (reference)</t>
  </si>
  <si>
    <t>torque</t>
  </si>
  <si>
    <t>c_m</t>
  </si>
  <si>
    <t>M_calc</t>
  </si>
  <si>
    <t>M_corr</t>
  </si>
  <si>
    <t>M_lin</t>
  </si>
  <si>
    <t>M_effic</t>
  </si>
  <si>
    <t>F_corr</t>
  </si>
  <si>
    <t>F_lin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</si>
</sst>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thrust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Sheet1!$B$8:$B$22</c:f>
              <c:numCache>
                <c:formatCode>General</c:formatCode>
                <c:ptCount val="15"/>
                <c:pt idx="0">
                  <c:v>0.3</c:v>
                </c:pt>
                <c:pt idx="1">
                  <c:v>0.35</c:v>
                </c:pt>
                <c:pt idx="2">
                  <c:v>0.39999999999999997</c:v>
                </c:pt>
                <c:pt idx="3">
                  <c:v>0.44999999999999996</c:v>
                </c:pt>
                <c:pt idx="4">
                  <c:v>0.49999999999999994</c:v>
                </c:pt>
                <c:pt idx="5">
                  <c:v>0.54999999999999993</c:v>
                </c:pt>
                <c:pt idx="6">
                  <c:v>0.6</c:v>
                </c:pt>
                <c:pt idx="7">
                  <c:v>0.65</c:v>
                </c:pt>
                <c:pt idx="8">
                  <c:v>0.70000000000000007</c:v>
                </c:pt>
                <c:pt idx="9">
                  <c:v>0.75000000000000011</c:v>
                </c:pt>
                <c:pt idx="10">
                  <c:v>0.80000000000000016</c:v>
                </c:pt>
                <c:pt idx="11">
                  <c:v>0.8500000000000002</c:v>
                </c:pt>
                <c:pt idx="12">
                  <c:v>0.90000000000000024</c:v>
                </c:pt>
                <c:pt idx="13">
                  <c:v>0.95000000000000029</c:v>
                </c:pt>
                <c:pt idx="14">
                  <c:v>1.0000000000000002</c:v>
                </c:pt>
              </c:numCache>
            </c:numRef>
          </c:xVal>
          <c:yVal>
            <c:numRef>
              <c:f>Sheet1!$I$8:$I$22</c:f>
              <c:numCache>
                <c:formatCode>General</c:formatCode>
                <c:ptCount val="15"/>
                <c:pt idx="0">
                  <c:v>3.9338100000000003</c:v>
                </c:pt>
                <c:pt idx="1">
                  <c:v>4.64994</c:v>
                </c:pt>
                <c:pt idx="2">
                  <c:v>5.4641700000000011</c:v>
                </c:pt>
                <c:pt idx="3">
                  <c:v>6.1508700000000003</c:v>
                </c:pt>
                <c:pt idx="4">
                  <c:v>7.00434</c:v>
                </c:pt>
                <c:pt idx="5">
                  <c:v>7.7106600000000007</c:v>
                </c:pt>
                <c:pt idx="6">
                  <c:v>8.5347000000000008</c:v>
                </c:pt>
                <c:pt idx="7">
                  <c:v>9.5255100000000006</c:v>
                </c:pt>
                <c:pt idx="8">
                  <c:v>10.830240000000002</c:v>
                </c:pt>
                <c:pt idx="9">
                  <c:v>12.282120000000001</c:v>
                </c:pt>
                <c:pt idx="10">
                  <c:v>13.71438</c:v>
                </c:pt>
                <c:pt idx="11">
                  <c:v>14.940630000000001</c:v>
                </c:pt>
                <c:pt idx="12">
                  <c:v>16.441559999999999</c:v>
                </c:pt>
                <c:pt idx="13">
                  <c:v>18.334890000000001</c:v>
                </c:pt>
                <c:pt idx="14">
                  <c:v>19.943729999999999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E4-47F2-B882-16A6D11DDE63}"/>
            </c:ext>
          </c:extLst>
        </c:ser>
        <c:ser>
          <c:idx val="1"/>
          <c:order val="1"/>
          <c:tx>
            <c:v>modelled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Sheet1!$B$8:$B$22</c:f>
              <c:numCache>
                <c:formatCode>General</c:formatCode>
                <c:ptCount val="15"/>
                <c:pt idx="0">
                  <c:v>0.3</c:v>
                </c:pt>
                <c:pt idx="1">
                  <c:v>0.35</c:v>
                </c:pt>
                <c:pt idx="2">
                  <c:v>0.39999999999999997</c:v>
                </c:pt>
                <c:pt idx="3">
                  <c:v>0.44999999999999996</c:v>
                </c:pt>
                <c:pt idx="4">
                  <c:v>0.49999999999999994</c:v>
                </c:pt>
                <c:pt idx="5">
                  <c:v>0.54999999999999993</c:v>
                </c:pt>
                <c:pt idx="6">
                  <c:v>0.6</c:v>
                </c:pt>
                <c:pt idx="7">
                  <c:v>0.65</c:v>
                </c:pt>
                <c:pt idx="8">
                  <c:v>0.70000000000000007</c:v>
                </c:pt>
                <c:pt idx="9">
                  <c:v>0.75000000000000011</c:v>
                </c:pt>
                <c:pt idx="10">
                  <c:v>0.80000000000000016</c:v>
                </c:pt>
                <c:pt idx="11">
                  <c:v>0.8500000000000002</c:v>
                </c:pt>
                <c:pt idx="12">
                  <c:v>0.90000000000000024</c:v>
                </c:pt>
                <c:pt idx="13">
                  <c:v>0.95000000000000029</c:v>
                </c:pt>
                <c:pt idx="14">
                  <c:v>1.0000000000000002</c:v>
                </c:pt>
              </c:numCache>
            </c:numRef>
          </c:xVal>
          <c:yVal>
            <c:numRef>
              <c:f>Sheet1!$K$8:$K$22</c:f>
              <c:numCache>
                <c:formatCode>General</c:formatCode>
                <c:ptCount val="15"/>
                <c:pt idx="0">
                  <c:v>4.6942918569671805</c:v>
                </c:pt>
                <c:pt idx="1">
                  <c:v>5.4766738331283777</c:v>
                </c:pt>
                <c:pt idx="2">
                  <c:v>6.2590558092895741</c:v>
                </c:pt>
                <c:pt idx="3">
                  <c:v>7.0414377854507713</c:v>
                </c:pt>
                <c:pt idx="4">
                  <c:v>7.8238197616119676</c:v>
                </c:pt>
                <c:pt idx="5">
                  <c:v>8.6062017377731639</c:v>
                </c:pt>
                <c:pt idx="6">
                  <c:v>9.3885837139343611</c:v>
                </c:pt>
                <c:pt idx="7">
                  <c:v>10.17096569009556</c:v>
                </c:pt>
                <c:pt idx="8">
                  <c:v>10.953347666256757</c:v>
                </c:pt>
                <c:pt idx="9">
                  <c:v>11.735729642417954</c:v>
                </c:pt>
                <c:pt idx="10">
                  <c:v>12.518111618579152</c:v>
                </c:pt>
                <c:pt idx="11">
                  <c:v>13.300493594740349</c:v>
                </c:pt>
                <c:pt idx="12">
                  <c:v>14.082875570901548</c:v>
                </c:pt>
                <c:pt idx="13">
                  <c:v>14.865257547062745</c:v>
                </c:pt>
                <c:pt idx="14">
                  <c:v>15.64763952322394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E4-47F2-B882-16A6D11DD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13567"/>
        <c:axId val="368710239"/>
      </c:scatterChart>
      <c:valAx>
        <c:axId val="36871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8710239"/>
        <c:crosses val="autoZero"/>
        <c:crossBetween val="midCat"/>
      </c:valAx>
      <c:valAx>
        <c:axId val="3687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871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MN501</a:t>
            </a:r>
            <a:r>
              <a:rPr lang="de-CH" baseline="0"/>
              <a:t> measured vs. calculated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Sheet1!$B$61:$B$80</c:f>
              <c:numCache>
                <c:formatCode>General</c:formatCode>
                <c:ptCount val="20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0.75</c:v>
                </c:pt>
                <c:pt idx="17">
                  <c:v>0.8</c:v>
                </c:pt>
                <c:pt idx="18">
                  <c:v>0.9</c:v>
                </c:pt>
                <c:pt idx="19">
                  <c:v>1</c:v>
                </c:pt>
              </c:numCache>
            </c:numRef>
          </c:xVal>
          <c:yVal>
            <c:numRef>
              <c:f>Sheet1!$E$61:$E$80</c:f>
              <c:numCache>
                <c:formatCode>General</c:formatCode>
                <c:ptCount val="20"/>
                <c:pt idx="0">
                  <c:v>0.17</c:v>
                </c:pt>
                <c:pt idx="1">
                  <c:v>0.18</c:v>
                </c:pt>
                <c:pt idx="2">
                  <c:v>0.19</c:v>
                </c:pt>
                <c:pt idx="3">
                  <c:v>0.2</c:v>
                </c:pt>
                <c:pt idx="4">
                  <c:v>0.21</c:v>
                </c:pt>
                <c:pt idx="5">
                  <c:v>0.23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0.27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0.34</c:v>
                </c:pt>
                <c:pt idx="14">
                  <c:v>0.35</c:v>
                </c:pt>
                <c:pt idx="15">
                  <c:v>0.37</c:v>
                </c:pt>
                <c:pt idx="16">
                  <c:v>0.42</c:v>
                </c:pt>
                <c:pt idx="17">
                  <c:v>0.47</c:v>
                </c:pt>
                <c:pt idx="18">
                  <c:v>0.56999999999999995</c:v>
                </c:pt>
                <c:pt idx="19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7-4421-ADBB-162A5D8B5395}"/>
            </c:ext>
          </c:extLst>
        </c:ser>
        <c:ser>
          <c:idx val="1"/>
          <c:order val="1"/>
          <c:tx>
            <c:v>calculated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Sheet1!$B$61:$B$80</c:f>
              <c:numCache>
                <c:formatCode>General</c:formatCode>
                <c:ptCount val="20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0.75</c:v>
                </c:pt>
                <c:pt idx="17">
                  <c:v>0.8</c:v>
                </c:pt>
                <c:pt idx="18">
                  <c:v>0.9</c:v>
                </c:pt>
                <c:pt idx="19">
                  <c:v>1</c:v>
                </c:pt>
              </c:numCache>
            </c:numRef>
          </c:xVal>
          <c:yVal>
            <c:numRef>
              <c:f>Sheet1!$G$61:$G$80</c:f>
              <c:numCache>
                <c:formatCode>General</c:formatCode>
                <c:ptCount val="20"/>
                <c:pt idx="0">
                  <c:v>0.26869902585460681</c:v>
                </c:pt>
                <c:pt idx="1">
                  <c:v>0.27826008962033422</c:v>
                </c:pt>
                <c:pt idx="2">
                  <c:v>0.29164986761078066</c:v>
                </c:pt>
                <c:pt idx="3">
                  <c:v>0.30513365995831787</c:v>
                </c:pt>
                <c:pt idx="4">
                  <c:v>0.31847839327017702</c:v>
                </c:pt>
                <c:pt idx="5">
                  <c:v>0.33391438180404509</c:v>
                </c:pt>
                <c:pt idx="6">
                  <c:v>0.35285718948957084</c:v>
                </c:pt>
                <c:pt idx="7">
                  <c:v>0.37041372559291919</c:v>
                </c:pt>
                <c:pt idx="8">
                  <c:v>0.3874773328604188</c:v>
                </c:pt>
                <c:pt idx="9">
                  <c:v>0.40800050903333224</c:v>
                </c:pt>
                <c:pt idx="10">
                  <c:v>0.41612261604793072</c:v>
                </c:pt>
                <c:pt idx="11">
                  <c:v>0.43069019597865371</c:v>
                </c:pt>
                <c:pt idx="12">
                  <c:v>0.44926620572486975</c:v>
                </c:pt>
                <c:pt idx="13">
                  <c:v>0.46939706718347013</c:v>
                </c:pt>
                <c:pt idx="14">
                  <c:v>0.49177576421310443</c:v>
                </c:pt>
                <c:pt idx="15">
                  <c:v>0.51333489741612115</c:v>
                </c:pt>
                <c:pt idx="16">
                  <c:v>0.56716597311721106</c:v>
                </c:pt>
                <c:pt idx="17">
                  <c:v>0.62818319228964425</c:v>
                </c:pt>
                <c:pt idx="18">
                  <c:v>0.74530586820677991</c:v>
                </c:pt>
                <c:pt idx="19">
                  <c:v>0.86978902030160432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C7-4421-ADBB-162A5D8B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68207"/>
        <c:axId val="223878191"/>
      </c:scatterChart>
      <c:valAx>
        <c:axId val="22386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Throttle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23878191"/>
        <c:crosses val="autoZero"/>
        <c:crossBetween val="midCat"/>
      </c:valAx>
      <c:valAx>
        <c:axId val="2238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2386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"measured"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Sheet1!$B$8:$B$22</c:f>
              <c:numCache>
                <c:formatCode>General</c:formatCode>
                <c:ptCount val="15"/>
                <c:pt idx="0">
                  <c:v>0.3</c:v>
                </c:pt>
                <c:pt idx="1">
                  <c:v>0.35</c:v>
                </c:pt>
                <c:pt idx="2">
                  <c:v>0.39999999999999997</c:v>
                </c:pt>
                <c:pt idx="3">
                  <c:v>0.44999999999999996</c:v>
                </c:pt>
                <c:pt idx="4">
                  <c:v>0.49999999999999994</c:v>
                </c:pt>
                <c:pt idx="5">
                  <c:v>0.54999999999999993</c:v>
                </c:pt>
                <c:pt idx="6">
                  <c:v>0.6</c:v>
                </c:pt>
                <c:pt idx="7">
                  <c:v>0.65</c:v>
                </c:pt>
                <c:pt idx="8">
                  <c:v>0.70000000000000007</c:v>
                </c:pt>
                <c:pt idx="9">
                  <c:v>0.75000000000000011</c:v>
                </c:pt>
                <c:pt idx="10">
                  <c:v>0.80000000000000016</c:v>
                </c:pt>
                <c:pt idx="11">
                  <c:v>0.8500000000000002</c:v>
                </c:pt>
                <c:pt idx="12">
                  <c:v>0.90000000000000024</c:v>
                </c:pt>
                <c:pt idx="13">
                  <c:v>0.95000000000000029</c:v>
                </c:pt>
                <c:pt idx="14">
                  <c:v>1.0000000000000002</c:v>
                </c:pt>
              </c:numCache>
            </c:numRef>
          </c:xVal>
          <c:yVal>
            <c:numRef>
              <c:f>Sheet1!$N$8:$N$22</c:f>
              <c:numCache>
                <c:formatCode>General</c:formatCode>
                <c:ptCount val="15"/>
                <c:pt idx="0">
                  <c:v>4.3317576376662448E-2</c:v>
                </c:pt>
                <c:pt idx="1">
                  <c:v>5.2796476779905836E-2</c:v>
                </c:pt>
                <c:pt idx="2">
                  <c:v>6.1792096654797318E-2</c:v>
                </c:pt>
                <c:pt idx="3">
                  <c:v>7.0298493840647416E-2</c:v>
                </c:pt>
                <c:pt idx="4">
                  <c:v>7.9525439390084759E-2</c:v>
                </c:pt>
                <c:pt idx="5">
                  <c:v>8.7807579033807009E-2</c:v>
                </c:pt>
                <c:pt idx="6">
                  <c:v>9.4430099582912277E-2</c:v>
                </c:pt>
                <c:pt idx="7">
                  <c:v>0.10574906485903088</c:v>
                </c:pt>
                <c:pt idx="8">
                  <c:v>0.12128132357819782</c:v>
                </c:pt>
                <c:pt idx="9">
                  <c:v>0.13934079037073732</c:v>
                </c:pt>
                <c:pt idx="10">
                  <c:v>0.15582862761555635</c:v>
                </c:pt>
                <c:pt idx="11">
                  <c:v>0.17081857100690281</c:v>
                </c:pt>
                <c:pt idx="12">
                  <c:v>0.18859647187424231</c:v>
                </c:pt>
                <c:pt idx="13">
                  <c:v>0.20827999046456047</c:v>
                </c:pt>
                <c:pt idx="14">
                  <c:v>0.22897374669862153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DA-4386-AB28-1EC4F4EEA4C5}"/>
            </c:ext>
          </c:extLst>
        </c:ser>
        <c:ser>
          <c:idx val="1"/>
          <c:order val="1"/>
          <c:tx>
            <c:v>modelled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Sheet1!$B$8:$B$22</c:f>
              <c:numCache>
                <c:formatCode>General</c:formatCode>
                <c:ptCount val="15"/>
                <c:pt idx="0">
                  <c:v>0.3</c:v>
                </c:pt>
                <c:pt idx="1">
                  <c:v>0.35</c:v>
                </c:pt>
                <c:pt idx="2">
                  <c:v>0.39999999999999997</c:v>
                </c:pt>
                <c:pt idx="3">
                  <c:v>0.44999999999999996</c:v>
                </c:pt>
                <c:pt idx="4">
                  <c:v>0.49999999999999994</c:v>
                </c:pt>
                <c:pt idx="5">
                  <c:v>0.54999999999999993</c:v>
                </c:pt>
                <c:pt idx="6">
                  <c:v>0.6</c:v>
                </c:pt>
                <c:pt idx="7">
                  <c:v>0.65</c:v>
                </c:pt>
                <c:pt idx="8">
                  <c:v>0.70000000000000007</c:v>
                </c:pt>
                <c:pt idx="9">
                  <c:v>0.75000000000000011</c:v>
                </c:pt>
                <c:pt idx="10">
                  <c:v>0.80000000000000016</c:v>
                </c:pt>
                <c:pt idx="11">
                  <c:v>0.8500000000000002</c:v>
                </c:pt>
                <c:pt idx="12">
                  <c:v>0.90000000000000024</c:v>
                </c:pt>
                <c:pt idx="13">
                  <c:v>0.95000000000000029</c:v>
                </c:pt>
                <c:pt idx="14">
                  <c:v>1.0000000000000002</c:v>
                </c:pt>
              </c:numCache>
            </c:numRef>
          </c:xVal>
          <c:yVal>
            <c:numRef>
              <c:f>Sheet1!$P$8:$P$22</c:f>
              <c:numCache>
                <c:formatCode>General</c:formatCode>
                <c:ptCount val="15"/>
                <c:pt idx="0">
                  <c:v>5.3145530923118842E-2</c:v>
                </c:pt>
                <c:pt idx="1">
                  <c:v>6.2003119410305313E-2</c:v>
                </c:pt>
                <c:pt idx="2">
                  <c:v>7.0860707897491784E-2</c:v>
                </c:pt>
                <c:pt idx="3">
                  <c:v>7.9718296384678256E-2</c:v>
                </c:pt>
                <c:pt idx="4">
                  <c:v>8.8575884871864727E-2</c:v>
                </c:pt>
                <c:pt idx="5">
                  <c:v>9.7433473359051198E-2</c:v>
                </c:pt>
                <c:pt idx="6">
                  <c:v>0.10629106184623768</c:v>
                </c:pt>
                <c:pt idx="7">
                  <c:v>0.11514865033342417</c:v>
                </c:pt>
                <c:pt idx="8">
                  <c:v>0.12400623882061065</c:v>
                </c:pt>
                <c:pt idx="9">
                  <c:v>0.13286382730779714</c:v>
                </c:pt>
                <c:pt idx="10">
                  <c:v>0.14172141579498362</c:v>
                </c:pt>
                <c:pt idx="11">
                  <c:v>0.15057900428217008</c:v>
                </c:pt>
                <c:pt idx="12">
                  <c:v>0.15943659276935657</c:v>
                </c:pt>
                <c:pt idx="13">
                  <c:v>0.16829418125654305</c:v>
                </c:pt>
                <c:pt idx="14">
                  <c:v>0.17715176974372951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DA-4386-AB28-1EC4F4EEA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6799"/>
        <c:axId val="56745119"/>
      </c:scatterChart>
      <c:valAx>
        <c:axId val="5673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745119"/>
        <c:crosses val="autoZero"/>
        <c:crossBetween val="midCat"/>
      </c:valAx>
      <c:valAx>
        <c:axId val="5674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73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603436</xdr:colOff>
      <xdr:row>24</xdr:row>
      <xdr:rowOff>168649</xdr:rowOff>
    </xdr:from>
    <xdr:to>
      <xdr:col>10</xdr:col>
      <xdr:colOff>127187</xdr:colOff>
      <xdr:row>44</xdr:row>
      <xdr:rowOff>74543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ADE472-B77A-465C-BD90-390631AAC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533399</xdr:colOff>
      <xdr:row>58</xdr:row>
      <xdr:rowOff>114300</xdr:rowOff>
    </xdr:from>
    <xdr:to>
      <xdr:col>20</xdr:col>
      <xdr:colOff>266700</xdr:colOff>
      <xdr:row>80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8CD1D4-C42F-4820-B132-238983FA2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534228</xdr:colOff>
      <xdr:row>24</xdr:row>
      <xdr:rowOff>131694</xdr:rowOff>
    </xdr:from>
    <xdr:to>
      <xdr:col>19</xdr:col>
      <xdr:colOff>414130</xdr:colOff>
      <xdr:row>44</xdr:row>
      <xdr:rowOff>24848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0DCA7B-75D1-4C2F-92D3-FF5E4A1BC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B463-B0B3-4000-BAB0-3B1820C48EC3}">
  <dimension ref="B5:P82"/>
  <sheetViews>
    <sheetView tabSelected="1" zoomScale="115" zoomScaleNormal="115" workbookViewId="0">
      <selection activeCell="K8" sqref="K8"/>
    </sheetView>
  </sheetViews>
  <sheetFormatPr defaultRowHeight="15" x14ac:dyDescent="0.25"/>
  <sheetData>
    <row r="5" spans="2:16" x14ac:dyDescent="0.25">
      <c r="B5" s="1" t="s">
        <v>3</v>
      </c>
    </row>
    <row r="7" spans="2:16" x14ac:dyDescent="0.25">
      <c r="B7" t="s">
        <v>0</v>
      </c>
      <c r="C7" t="s">
        <v>1</v>
      </c>
      <c r="D7" t="s">
        <v>4</v>
      </c>
      <c r="E7" t="s">
        <v>5</v>
      </c>
      <c r="F7" t="s">
        <v>6</v>
      </c>
      <c r="G7" t="s">
        <v>7</v>
      </c>
      <c r="I7" t="s">
        <v>15</v>
      </c>
      <c r="J7" t="s">
        <v>2</v>
      </c>
      <c r="K7" t="s">
        <v>16</v>
      </c>
      <c r="M7" t="s">
        <v>11</v>
      </c>
      <c r="N7" t="s">
        <v>12</v>
      </c>
      <c r="O7" t="s">
        <v>10</v>
      </c>
      <c r="P7" t="s">
        <v>13</v>
      </c>
    </row>
    <row r="8" spans="2:16" x14ac:dyDescent="0.25">
      <c r="B8">
        <v>0.3</v>
      </c>
      <c r="C8">
        <v>401</v>
      </c>
      <c r="D8">
        <v>2.4500000000000002</v>
      </c>
      <c r="E8">
        <v>25.16</v>
      </c>
      <c r="F8">
        <v>9515</v>
      </c>
      <c r="G8">
        <v>61.66</v>
      </c>
      <c r="I8">
        <f>C8/1000*9.81</f>
        <v>3.9338100000000003</v>
      </c>
      <c r="J8">
        <f>I8/B8</f>
        <v>13.112700000000002</v>
      </c>
      <c r="K8">
        <f t="shared" ref="K8:K22" si="0">B8*$J$24</f>
        <v>4.6942918569671805</v>
      </c>
      <c r="M8">
        <f t="shared" ref="M8:M22" si="1">G8 / (F8*2*PI()/60)</f>
        <v>6.188225196666064E-2</v>
      </c>
      <c r="N8">
        <f>M8*0.7</f>
        <v>4.3317576376662448E-2</v>
      </c>
      <c r="O8">
        <f t="shared" ref="O8:O22" si="2">N8/B8</f>
        <v>0.14439192125554151</v>
      </c>
      <c r="P8">
        <f t="shared" ref="P8:P22" si="3">$O$24*B8</f>
        <v>5.3145530923118842E-2</v>
      </c>
    </row>
    <row r="9" spans="2:16" x14ac:dyDescent="0.25">
      <c r="B9">
        <f t="shared" ref="B9:B22" si="4">B8+0.05</f>
        <v>0.35</v>
      </c>
      <c r="C9">
        <v>474</v>
      </c>
      <c r="D9">
        <v>3.26</v>
      </c>
      <c r="E9">
        <v>25.14</v>
      </c>
      <c r="F9">
        <v>10387</v>
      </c>
      <c r="G9">
        <v>82.04</v>
      </c>
      <c r="I9">
        <f t="shared" ref="I9:I22" si="5">C9/1000*9.81</f>
        <v>4.64994</v>
      </c>
      <c r="J9">
        <f t="shared" ref="J9:J22" si="6">I9/B9</f>
        <v>13.285542857142858</v>
      </c>
      <c r="K9">
        <f t="shared" si="0"/>
        <v>5.4766738331283777</v>
      </c>
      <c r="M9">
        <f t="shared" si="1"/>
        <v>7.5423538257008343E-2</v>
      </c>
      <c r="N9">
        <f t="shared" ref="N9:N22" si="7">M9*0.7</f>
        <v>5.2796476779905836E-2</v>
      </c>
      <c r="O9">
        <f t="shared" si="2"/>
        <v>0.15084707651401669</v>
      </c>
      <c r="P9">
        <f t="shared" si="3"/>
        <v>6.2003119410305313E-2</v>
      </c>
    </row>
    <row r="10" spans="2:16" x14ac:dyDescent="0.25">
      <c r="B10">
        <f t="shared" si="4"/>
        <v>0.39999999999999997</v>
      </c>
      <c r="C10">
        <v>557</v>
      </c>
      <c r="D10">
        <v>4.08</v>
      </c>
      <c r="E10">
        <v>25.132999999999999</v>
      </c>
      <c r="F10">
        <v>11099</v>
      </c>
      <c r="G10">
        <v>102.6</v>
      </c>
      <c r="I10">
        <f t="shared" si="5"/>
        <v>5.4641700000000011</v>
      </c>
      <c r="J10">
        <f t="shared" si="6"/>
        <v>13.660425000000004</v>
      </c>
      <c r="K10">
        <f t="shared" si="0"/>
        <v>6.2590558092895741</v>
      </c>
      <c r="M10">
        <f t="shared" si="1"/>
        <v>8.82744237925676E-2</v>
      </c>
      <c r="N10">
        <f t="shared" si="7"/>
        <v>6.1792096654797318E-2</v>
      </c>
      <c r="O10">
        <f t="shared" si="2"/>
        <v>0.15448024163699331</v>
      </c>
      <c r="P10">
        <f t="shared" si="3"/>
        <v>7.0860707897491784E-2</v>
      </c>
    </row>
    <row r="11" spans="2:16" x14ac:dyDescent="0.25">
      <c r="B11">
        <f t="shared" si="4"/>
        <v>0.44999999999999996</v>
      </c>
      <c r="C11">
        <v>627</v>
      </c>
      <c r="D11">
        <v>4.96</v>
      </c>
      <c r="E11">
        <v>25.11</v>
      </c>
      <c r="F11">
        <v>11846</v>
      </c>
      <c r="G11">
        <v>124.58</v>
      </c>
      <c r="I11">
        <f t="shared" si="5"/>
        <v>6.1508700000000003</v>
      </c>
      <c r="J11">
        <f t="shared" si="6"/>
        <v>13.668600000000001</v>
      </c>
      <c r="K11">
        <f t="shared" si="0"/>
        <v>7.0414377854507713</v>
      </c>
      <c r="M11">
        <f t="shared" si="1"/>
        <v>0.10042641977235346</v>
      </c>
      <c r="N11">
        <f t="shared" si="7"/>
        <v>7.0298493840647416E-2</v>
      </c>
      <c r="O11">
        <f t="shared" si="2"/>
        <v>0.15621887520143871</v>
      </c>
      <c r="P11">
        <f t="shared" si="3"/>
        <v>7.9718296384678256E-2</v>
      </c>
    </row>
    <row r="12" spans="2:16" x14ac:dyDescent="0.25">
      <c r="B12">
        <f t="shared" si="4"/>
        <v>0.49999999999999994</v>
      </c>
      <c r="C12">
        <v>714</v>
      </c>
      <c r="D12">
        <v>5.95</v>
      </c>
      <c r="E12">
        <v>25.09</v>
      </c>
      <c r="F12">
        <v>12541</v>
      </c>
      <c r="G12">
        <v>149.19999999999999</v>
      </c>
      <c r="I12">
        <f t="shared" si="5"/>
        <v>7.00434</v>
      </c>
      <c r="J12">
        <f t="shared" si="6"/>
        <v>14.008680000000002</v>
      </c>
      <c r="K12">
        <f t="shared" si="0"/>
        <v>7.8238197616119676</v>
      </c>
      <c r="M12">
        <f t="shared" si="1"/>
        <v>0.11360777055726394</v>
      </c>
      <c r="N12">
        <f t="shared" si="7"/>
        <v>7.9525439390084759E-2</v>
      </c>
      <c r="O12">
        <f t="shared" si="2"/>
        <v>0.15905087878016955</v>
      </c>
      <c r="P12">
        <f t="shared" si="3"/>
        <v>8.8575884871864727E-2</v>
      </c>
    </row>
    <row r="13" spans="2:16" x14ac:dyDescent="0.25">
      <c r="B13">
        <f t="shared" si="4"/>
        <v>0.54999999999999993</v>
      </c>
      <c r="C13">
        <v>786</v>
      </c>
      <c r="D13">
        <v>6.95</v>
      </c>
      <c r="E13">
        <v>25.07</v>
      </c>
      <c r="F13">
        <v>13259</v>
      </c>
      <c r="G13">
        <v>174.17</v>
      </c>
      <c r="I13">
        <f t="shared" si="5"/>
        <v>7.7106600000000007</v>
      </c>
      <c r="J13">
        <f t="shared" si="6"/>
        <v>14.019381818181822</v>
      </c>
      <c r="K13">
        <f t="shared" si="0"/>
        <v>8.6062017377731639</v>
      </c>
      <c r="M13">
        <f t="shared" si="1"/>
        <v>0.12543939861972431</v>
      </c>
      <c r="N13">
        <f t="shared" si="7"/>
        <v>8.7807579033807009E-2</v>
      </c>
      <c r="O13">
        <f t="shared" si="2"/>
        <v>0.15965014369783095</v>
      </c>
      <c r="P13">
        <f t="shared" si="3"/>
        <v>9.7433473359051198E-2</v>
      </c>
    </row>
    <row r="14" spans="2:16" x14ac:dyDescent="0.25">
      <c r="B14">
        <f t="shared" si="4"/>
        <v>0.6</v>
      </c>
      <c r="C14">
        <v>870</v>
      </c>
      <c r="D14">
        <v>7.83</v>
      </c>
      <c r="E14">
        <v>25.05</v>
      </c>
      <c r="F14">
        <v>13890</v>
      </c>
      <c r="G14">
        <v>196.22</v>
      </c>
      <c r="I14">
        <f t="shared" si="5"/>
        <v>8.5347000000000008</v>
      </c>
      <c r="J14">
        <f t="shared" si="6"/>
        <v>14.224500000000003</v>
      </c>
      <c r="K14">
        <f t="shared" si="0"/>
        <v>9.3885837139343611</v>
      </c>
      <c r="M14">
        <f t="shared" si="1"/>
        <v>0.13490014226130326</v>
      </c>
      <c r="N14">
        <f t="shared" si="7"/>
        <v>9.4430099582912277E-2</v>
      </c>
      <c r="O14">
        <f t="shared" si="2"/>
        <v>0.15738349930485379</v>
      </c>
      <c r="P14">
        <f t="shared" si="3"/>
        <v>0.10629106184623768</v>
      </c>
    </row>
    <row r="15" spans="2:16" x14ac:dyDescent="0.25">
      <c r="B15">
        <f t="shared" si="4"/>
        <v>0.65</v>
      </c>
      <c r="C15">
        <v>971</v>
      </c>
      <c r="D15">
        <v>9.3000000000000007</v>
      </c>
      <c r="E15">
        <v>25.02</v>
      </c>
      <c r="F15">
        <v>14713</v>
      </c>
      <c r="G15">
        <v>232.76</v>
      </c>
      <c r="I15">
        <f t="shared" si="5"/>
        <v>9.5255100000000006</v>
      </c>
      <c r="J15">
        <f t="shared" si="6"/>
        <v>14.654630769230769</v>
      </c>
      <c r="K15">
        <f t="shared" si="0"/>
        <v>10.17096569009556</v>
      </c>
      <c r="M15">
        <f t="shared" si="1"/>
        <v>0.15107009265575841</v>
      </c>
      <c r="N15">
        <f t="shared" si="7"/>
        <v>0.10574906485903088</v>
      </c>
      <c r="O15">
        <f t="shared" si="2"/>
        <v>0.16269086901389365</v>
      </c>
      <c r="P15">
        <f t="shared" si="3"/>
        <v>0.11514865033342417</v>
      </c>
    </row>
    <row r="16" spans="2:16" x14ac:dyDescent="0.25">
      <c r="B16">
        <f t="shared" si="4"/>
        <v>0.70000000000000007</v>
      </c>
      <c r="C16">
        <v>1104</v>
      </c>
      <c r="D16">
        <v>11.35</v>
      </c>
      <c r="E16">
        <v>24.98</v>
      </c>
      <c r="F16">
        <v>15622</v>
      </c>
      <c r="G16">
        <v>283.44</v>
      </c>
      <c r="I16">
        <f t="shared" si="5"/>
        <v>10.830240000000002</v>
      </c>
      <c r="J16">
        <f t="shared" si="6"/>
        <v>15.471771428571429</v>
      </c>
      <c r="K16">
        <f t="shared" si="0"/>
        <v>10.953347666256757</v>
      </c>
      <c r="M16">
        <f t="shared" si="1"/>
        <v>0.17325903368313975</v>
      </c>
      <c r="N16">
        <f t="shared" si="7"/>
        <v>0.12128132357819782</v>
      </c>
      <c r="O16">
        <f t="shared" si="2"/>
        <v>0.17325903368313972</v>
      </c>
      <c r="P16">
        <f t="shared" si="3"/>
        <v>0.12400623882061065</v>
      </c>
    </row>
    <row r="17" spans="2:16" x14ac:dyDescent="0.25">
      <c r="B17">
        <f t="shared" si="4"/>
        <v>0.75000000000000011</v>
      </c>
      <c r="C17">
        <v>1252</v>
      </c>
      <c r="D17">
        <v>13.88</v>
      </c>
      <c r="E17">
        <v>24.92</v>
      </c>
      <c r="F17">
        <v>16597</v>
      </c>
      <c r="G17">
        <v>345.97</v>
      </c>
      <c r="I17">
        <f t="shared" si="5"/>
        <v>12.282120000000001</v>
      </c>
      <c r="J17">
        <f t="shared" si="6"/>
        <v>16.376159999999999</v>
      </c>
      <c r="K17">
        <f t="shared" si="0"/>
        <v>11.735729642417954</v>
      </c>
      <c r="M17">
        <f t="shared" si="1"/>
        <v>0.1990582719581962</v>
      </c>
      <c r="N17">
        <f t="shared" si="7"/>
        <v>0.13934079037073732</v>
      </c>
      <c r="O17">
        <f t="shared" si="2"/>
        <v>0.18578772049431641</v>
      </c>
      <c r="P17">
        <f t="shared" si="3"/>
        <v>0.13286382730779714</v>
      </c>
    </row>
    <row r="18" spans="2:16" x14ac:dyDescent="0.25">
      <c r="B18">
        <f t="shared" si="4"/>
        <v>0.80000000000000016</v>
      </c>
      <c r="C18">
        <v>1398</v>
      </c>
      <c r="D18">
        <v>16.329999999999998</v>
      </c>
      <c r="E18">
        <v>24.87</v>
      </c>
      <c r="F18">
        <v>17425</v>
      </c>
      <c r="G18">
        <v>406.21</v>
      </c>
      <c r="I18">
        <f t="shared" si="5"/>
        <v>13.71438</v>
      </c>
      <c r="J18">
        <f t="shared" si="6"/>
        <v>17.142974999999996</v>
      </c>
      <c r="K18">
        <f t="shared" si="0"/>
        <v>12.518111618579152</v>
      </c>
      <c r="M18">
        <f t="shared" si="1"/>
        <v>0.22261232516508053</v>
      </c>
      <c r="N18">
        <f t="shared" si="7"/>
        <v>0.15582862761555635</v>
      </c>
      <c r="O18">
        <f t="shared" si="2"/>
        <v>0.19478578451944539</v>
      </c>
      <c r="P18">
        <f t="shared" si="3"/>
        <v>0.14172141579498362</v>
      </c>
    </row>
    <row r="19" spans="2:16" x14ac:dyDescent="0.25">
      <c r="B19">
        <f t="shared" si="4"/>
        <v>0.8500000000000002</v>
      </c>
      <c r="C19">
        <v>1523</v>
      </c>
      <c r="D19">
        <v>18.79</v>
      </c>
      <c r="E19">
        <v>24.81</v>
      </c>
      <c r="F19">
        <v>18245</v>
      </c>
      <c r="G19">
        <v>466.24</v>
      </c>
      <c r="I19">
        <f t="shared" si="5"/>
        <v>14.940630000000001</v>
      </c>
      <c r="J19">
        <f t="shared" si="6"/>
        <v>17.577211764705879</v>
      </c>
      <c r="K19">
        <f t="shared" si="0"/>
        <v>13.300493594740349</v>
      </c>
      <c r="M19">
        <f t="shared" si="1"/>
        <v>0.24402653000986119</v>
      </c>
      <c r="N19">
        <f t="shared" si="7"/>
        <v>0.17081857100690281</v>
      </c>
      <c r="O19">
        <f t="shared" si="2"/>
        <v>0.20096302471400326</v>
      </c>
      <c r="P19">
        <f t="shared" si="3"/>
        <v>0.15057900428217008</v>
      </c>
    </row>
    <row r="20" spans="2:16" x14ac:dyDescent="0.25">
      <c r="B20">
        <f t="shared" si="4"/>
        <v>0.90000000000000024</v>
      </c>
      <c r="C20">
        <v>1676</v>
      </c>
      <c r="D20">
        <v>21.66</v>
      </c>
      <c r="E20">
        <v>24.75</v>
      </c>
      <c r="F20">
        <v>19003</v>
      </c>
      <c r="G20">
        <v>536.15</v>
      </c>
      <c r="I20">
        <f t="shared" si="5"/>
        <v>16.441559999999999</v>
      </c>
      <c r="J20">
        <f t="shared" si="6"/>
        <v>18.268399999999993</v>
      </c>
      <c r="K20">
        <f t="shared" si="0"/>
        <v>14.082875570901548</v>
      </c>
      <c r="M20">
        <f t="shared" si="1"/>
        <v>0.2694235312489176</v>
      </c>
      <c r="N20">
        <f t="shared" si="7"/>
        <v>0.18859647187424231</v>
      </c>
      <c r="O20">
        <f t="shared" si="2"/>
        <v>0.20955163541582472</v>
      </c>
      <c r="P20">
        <f t="shared" si="3"/>
        <v>0.15943659276935657</v>
      </c>
    </row>
    <row r="21" spans="2:16" x14ac:dyDescent="0.25">
      <c r="B21">
        <f t="shared" si="4"/>
        <v>0.95000000000000029</v>
      </c>
      <c r="C21">
        <v>1869</v>
      </c>
      <c r="D21">
        <v>24.96</v>
      </c>
      <c r="E21">
        <v>24.67</v>
      </c>
      <c r="F21">
        <v>19765</v>
      </c>
      <c r="G21">
        <v>615.85</v>
      </c>
      <c r="I21">
        <f t="shared" si="5"/>
        <v>18.334890000000001</v>
      </c>
      <c r="J21">
        <f t="shared" si="6"/>
        <v>19.299884210526312</v>
      </c>
      <c r="K21">
        <f t="shared" si="0"/>
        <v>14.865257547062745</v>
      </c>
      <c r="M21">
        <f t="shared" si="1"/>
        <v>0.29754284352080068</v>
      </c>
      <c r="N21">
        <f t="shared" si="7"/>
        <v>0.20827999046456047</v>
      </c>
      <c r="O21">
        <f t="shared" si="2"/>
        <v>0.21924209522585306</v>
      </c>
      <c r="P21">
        <f t="shared" si="3"/>
        <v>0.16829418125654305</v>
      </c>
    </row>
    <row r="22" spans="2:16" x14ac:dyDescent="0.25">
      <c r="B22">
        <f t="shared" si="4"/>
        <v>1.0000000000000002</v>
      </c>
      <c r="C22">
        <v>2033</v>
      </c>
      <c r="D22">
        <v>28.47</v>
      </c>
      <c r="E22">
        <v>24.59</v>
      </c>
      <c r="F22">
        <v>20433</v>
      </c>
      <c r="G22">
        <v>699.92</v>
      </c>
      <c r="I22">
        <f t="shared" si="5"/>
        <v>19.943729999999999</v>
      </c>
      <c r="J22">
        <f t="shared" si="6"/>
        <v>19.943729999999995</v>
      </c>
      <c r="K22">
        <f t="shared" si="0"/>
        <v>15.64763952322394</v>
      </c>
      <c r="M22">
        <f t="shared" si="1"/>
        <v>0.32710535242660221</v>
      </c>
      <c r="N22">
        <f t="shared" si="7"/>
        <v>0.22897374669862153</v>
      </c>
      <c r="O22">
        <f t="shared" si="2"/>
        <v>0.22897374669862147</v>
      </c>
      <c r="P22">
        <f t="shared" si="3"/>
        <v>0.17715176974372951</v>
      </c>
    </row>
    <row r="24" spans="2:16" x14ac:dyDescent="0.25">
      <c r="I24" s="1" t="s">
        <v>2</v>
      </c>
      <c r="J24" s="1">
        <f>AVERAGE(J8:J22)</f>
        <v>15.647639523223937</v>
      </c>
      <c r="N24" s="1" t="s">
        <v>10</v>
      </c>
      <c r="O24" s="1">
        <f>AVERAGE(O8:O22)</f>
        <v>0.17715176974372948</v>
      </c>
    </row>
    <row r="58" spans="2:8" x14ac:dyDescent="0.25">
      <c r="B58" t="s">
        <v>8</v>
      </c>
    </row>
    <row r="60" spans="2:8" x14ac:dyDescent="0.25">
      <c r="B60" t="s">
        <v>0</v>
      </c>
      <c r="C60" t="s">
        <v>6</v>
      </c>
      <c r="D60" t="s">
        <v>7</v>
      </c>
      <c r="E60" t="s">
        <v>9</v>
      </c>
      <c r="G60" t="s">
        <v>11</v>
      </c>
      <c r="H60" t="s">
        <v>14</v>
      </c>
    </row>
    <row r="61" spans="2:8" x14ac:dyDescent="0.25">
      <c r="B61">
        <v>0.4</v>
      </c>
      <c r="C61">
        <v>5011</v>
      </c>
      <c r="D61">
        <v>141</v>
      </c>
      <c r="E61">
        <v>0.17</v>
      </c>
      <c r="G61">
        <f>D61 / (C61*2*PI()/60)</f>
        <v>0.26869902585460681</v>
      </c>
      <c r="H61">
        <f>E61/G61</f>
        <v>0.63267814038145087</v>
      </c>
    </row>
    <row r="62" spans="2:8" x14ac:dyDescent="0.25">
      <c r="B62">
        <f>B61+0.02</f>
        <v>0.42000000000000004</v>
      </c>
      <c r="C62">
        <v>5182</v>
      </c>
      <c r="D62">
        <v>151</v>
      </c>
      <c r="E62">
        <v>0.18</v>
      </c>
      <c r="G62">
        <f t="shared" ref="G62:G80" si="8">D62 / (C62*2*PI()/60)</f>
        <v>0.27826008962033422</v>
      </c>
      <c r="H62">
        <f t="shared" ref="H62:H79" si="9">E62/G62</f>
        <v>0.64687681314843604</v>
      </c>
    </row>
    <row r="63" spans="2:8" x14ac:dyDescent="0.25">
      <c r="B63">
        <f t="shared" ref="B63:B76" si="10">B62+0.02</f>
        <v>0.44000000000000006</v>
      </c>
      <c r="C63">
        <v>5337</v>
      </c>
      <c r="D63">
        <v>163</v>
      </c>
      <c r="E63">
        <v>0.19</v>
      </c>
      <c r="G63">
        <f t="shared" si="8"/>
        <v>0.29164986761078066</v>
      </c>
      <c r="H63">
        <f t="shared" si="9"/>
        <v>0.6514660937668012</v>
      </c>
    </row>
    <row r="64" spans="2:8" x14ac:dyDescent="0.25">
      <c r="B64">
        <f t="shared" si="10"/>
        <v>0.46000000000000008</v>
      </c>
      <c r="C64">
        <v>5508</v>
      </c>
      <c r="D64">
        <v>176</v>
      </c>
      <c r="E64">
        <v>0.2</v>
      </c>
      <c r="G64">
        <f t="shared" si="8"/>
        <v>0.30513365995831787</v>
      </c>
      <c r="H64">
        <f t="shared" si="9"/>
        <v>0.65545046727168865</v>
      </c>
    </row>
    <row r="65" spans="2:8" x14ac:dyDescent="0.25">
      <c r="B65">
        <f t="shared" si="10"/>
        <v>0.48000000000000009</v>
      </c>
      <c r="C65">
        <v>5667</v>
      </c>
      <c r="D65">
        <v>189</v>
      </c>
      <c r="E65">
        <v>0.21</v>
      </c>
      <c r="G65">
        <f t="shared" si="8"/>
        <v>0.31847839327017702</v>
      </c>
      <c r="H65">
        <f t="shared" si="9"/>
        <v>0.65938539140345764</v>
      </c>
    </row>
    <row r="66" spans="2:8" x14ac:dyDescent="0.25">
      <c r="B66">
        <f t="shared" si="10"/>
        <v>0.50000000000000011</v>
      </c>
      <c r="C66">
        <v>5834</v>
      </c>
      <c r="D66">
        <v>204</v>
      </c>
      <c r="E66">
        <v>0.23</v>
      </c>
      <c r="G66">
        <f t="shared" si="8"/>
        <v>0.33391438180404509</v>
      </c>
      <c r="H66">
        <f t="shared" si="9"/>
        <v>0.6887993226208915</v>
      </c>
    </row>
    <row r="67" spans="2:8" x14ac:dyDescent="0.25">
      <c r="B67">
        <f t="shared" si="10"/>
        <v>0.52000000000000013</v>
      </c>
      <c r="C67">
        <v>6035</v>
      </c>
      <c r="D67">
        <v>223</v>
      </c>
      <c r="E67">
        <v>0.25</v>
      </c>
      <c r="G67">
        <f t="shared" si="8"/>
        <v>0.35285718948957084</v>
      </c>
      <c r="H67">
        <f t="shared" si="9"/>
        <v>0.70850193065823608</v>
      </c>
    </row>
    <row r="68" spans="2:8" x14ac:dyDescent="0.25">
      <c r="B68">
        <f t="shared" si="10"/>
        <v>0.54000000000000015</v>
      </c>
      <c r="C68">
        <v>6213</v>
      </c>
      <c r="D68">
        <v>241</v>
      </c>
      <c r="E68">
        <v>0.26</v>
      </c>
      <c r="G68">
        <f t="shared" si="8"/>
        <v>0.37041372559291919</v>
      </c>
      <c r="H68">
        <f t="shared" si="9"/>
        <v>0.70191783412944397</v>
      </c>
    </row>
    <row r="69" spans="2:8" x14ac:dyDescent="0.25">
      <c r="B69">
        <f t="shared" si="10"/>
        <v>0.56000000000000016</v>
      </c>
      <c r="C69">
        <v>6383</v>
      </c>
      <c r="D69">
        <v>259</v>
      </c>
      <c r="E69">
        <v>0.27</v>
      </c>
      <c r="G69">
        <f t="shared" si="8"/>
        <v>0.3874773328604188</v>
      </c>
      <c r="H69">
        <f t="shared" si="9"/>
        <v>0.69681495432730844</v>
      </c>
    </row>
    <row r="70" spans="2:8" x14ac:dyDescent="0.25">
      <c r="B70">
        <f t="shared" si="10"/>
        <v>0.58000000000000018</v>
      </c>
      <c r="C70">
        <v>6413</v>
      </c>
      <c r="D70">
        <v>274</v>
      </c>
      <c r="E70">
        <v>0.27</v>
      </c>
      <c r="G70">
        <f t="shared" si="8"/>
        <v>0.40800050903333224</v>
      </c>
      <c r="H70">
        <f t="shared" si="9"/>
        <v>0.66176388024540911</v>
      </c>
    </row>
    <row r="71" spans="2:8" x14ac:dyDescent="0.25">
      <c r="B71">
        <f t="shared" si="10"/>
        <v>0.6000000000000002</v>
      </c>
      <c r="C71">
        <v>6655</v>
      </c>
      <c r="D71">
        <v>290</v>
      </c>
      <c r="E71">
        <v>0.3</v>
      </c>
      <c r="G71">
        <f t="shared" si="8"/>
        <v>0.41612261604793072</v>
      </c>
      <c r="H71">
        <f t="shared" si="9"/>
        <v>0.72094134860827841</v>
      </c>
    </row>
    <row r="72" spans="2:8" x14ac:dyDescent="0.25">
      <c r="B72">
        <f t="shared" si="10"/>
        <v>0.62000000000000022</v>
      </c>
      <c r="C72">
        <v>6829</v>
      </c>
      <c r="D72">
        <v>308</v>
      </c>
      <c r="E72">
        <v>0.31</v>
      </c>
      <c r="G72">
        <f t="shared" si="8"/>
        <v>0.43069019597865371</v>
      </c>
      <c r="H72">
        <f t="shared" si="9"/>
        <v>0.71977491685314454</v>
      </c>
    </row>
    <row r="73" spans="2:8" x14ac:dyDescent="0.25">
      <c r="B73">
        <f t="shared" si="10"/>
        <v>0.64000000000000024</v>
      </c>
      <c r="C73">
        <v>6993</v>
      </c>
      <c r="D73">
        <v>329</v>
      </c>
      <c r="E73">
        <v>0.32</v>
      </c>
      <c r="G73">
        <f t="shared" si="8"/>
        <v>0.44926620572486975</v>
      </c>
      <c r="H73">
        <f t="shared" si="9"/>
        <v>0.71227258120537951</v>
      </c>
    </row>
    <row r="74" spans="2:8" x14ac:dyDescent="0.25">
      <c r="B74">
        <f t="shared" si="10"/>
        <v>0.66000000000000025</v>
      </c>
      <c r="C74">
        <v>7161</v>
      </c>
      <c r="D74">
        <v>352</v>
      </c>
      <c r="E74">
        <v>0.34</v>
      </c>
      <c r="G74">
        <f t="shared" si="8"/>
        <v>0.46939706718347013</v>
      </c>
      <c r="H74">
        <f t="shared" si="9"/>
        <v>0.7243334561932967</v>
      </c>
    </row>
    <row r="75" spans="2:8" x14ac:dyDescent="0.25">
      <c r="B75">
        <f t="shared" si="10"/>
        <v>0.68000000000000027</v>
      </c>
      <c r="C75">
        <v>7340</v>
      </c>
      <c r="D75">
        <v>378</v>
      </c>
      <c r="E75">
        <v>0.35</v>
      </c>
      <c r="G75">
        <f t="shared" si="8"/>
        <v>0.49177576421310443</v>
      </c>
      <c r="H75">
        <f t="shared" si="9"/>
        <v>0.71170648386879876</v>
      </c>
    </row>
    <row r="76" spans="2:8" x14ac:dyDescent="0.25">
      <c r="B76">
        <f t="shared" si="10"/>
        <v>0.70000000000000029</v>
      </c>
      <c r="C76">
        <v>7534</v>
      </c>
      <c r="D76">
        <v>405</v>
      </c>
      <c r="E76">
        <v>0.37</v>
      </c>
      <c r="G76">
        <f t="shared" si="8"/>
        <v>0.51333489741612115</v>
      </c>
      <c r="H76">
        <f t="shared" si="9"/>
        <v>0.72077702463323745</v>
      </c>
    </row>
    <row r="77" spans="2:8" x14ac:dyDescent="0.25">
      <c r="B77">
        <v>0.75</v>
      </c>
      <c r="C77">
        <v>7947</v>
      </c>
      <c r="D77">
        <v>472</v>
      </c>
      <c r="E77">
        <v>0.42</v>
      </c>
      <c r="G77">
        <f t="shared" si="8"/>
        <v>0.56716597311721106</v>
      </c>
      <c r="H77">
        <f t="shared" si="9"/>
        <v>0.74052397341757026</v>
      </c>
    </row>
    <row r="78" spans="2:8" x14ac:dyDescent="0.25">
      <c r="B78">
        <v>0.8</v>
      </c>
      <c r="C78">
        <v>8376</v>
      </c>
      <c r="D78">
        <v>551</v>
      </c>
      <c r="E78">
        <v>0.47</v>
      </c>
      <c r="G78">
        <f t="shared" si="8"/>
        <v>0.62818319228964425</v>
      </c>
      <c r="H78">
        <f t="shared" si="9"/>
        <v>0.74818939087961334</v>
      </c>
    </row>
    <row r="79" spans="2:8" x14ac:dyDescent="0.25">
      <c r="B79">
        <v>0.9</v>
      </c>
      <c r="C79">
        <v>9161</v>
      </c>
      <c r="D79">
        <v>715</v>
      </c>
      <c r="E79">
        <v>0.56999999999999995</v>
      </c>
      <c r="G79">
        <f t="shared" si="8"/>
        <v>0.74530586820677991</v>
      </c>
      <c r="H79">
        <f t="shared" si="9"/>
        <v>0.76478667928837163</v>
      </c>
    </row>
    <row r="80" spans="2:8" x14ac:dyDescent="0.25">
      <c r="B80">
        <v>1</v>
      </c>
      <c r="C80">
        <v>9870</v>
      </c>
      <c r="D80">
        <v>899</v>
      </c>
      <c r="E80">
        <v>0.68</v>
      </c>
      <c r="G80">
        <f t="shared" si="8"/>
        <v>0.86978902030160432</v>
      </c>
      <c r="H80">
        <f>E80/G80</f>
        <v>0.78179878582993168</v>
      </c>
    </row>
    <row r="82" spans="8:8" x14ac:dyDescent="0.25">
      <c r="H82" s="1">
        <f>AVERAGE(H61:H80)</f>
        <v>0.70243797343653713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2022-04-27T14:01:12Z</dcterms:created>
  <dcterms:modified xsi:type="dcterms:W3CDTF">2022-05-06T07:53:49Z</dcterms:modified>
</cp:coreProperties>
</file>