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582dd2a04e2c11/Документы/"/>
    </mc:Choice>
  </mc:AlternateContent>
  <xr:revisionPtr revIDLastSave="158" documentId="8_{A780258A-9538-4C8B-8775-AD477768B52F}" xr6:coauthVersionLast="47" xr6:coauthVersionMax="47" xr10:uidLastSave="{A16E707B-85DB-4679-B8F8-359876379A7E}"/>
  <bookViews>
    <workbookView xWindow="-108" yWindow="-108" windowWidth="23256" windowHeight="12456" xr2:uid="{FA8E05B8-FC56-47BF-BA19-62738E748F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4" i="2"/>
  <c r="J5" i="2" a="1"/>
  <c r="J5" i="2"/>
  <c r="J6" i="2" a="1"/>
  <c r="J6" i="2"/>
  <c r="J7" i="2" a="1"/>
  <c r="J7" i="2"/>
  <c r="J8" i="2" a="1"/>
  <c r="J8" i="2"/>
  <c r="J9" i="2" a="1"/>
  <c r="J9" i="2"/>
  <c r="H2" i="1"/>
  <c r="J4" i="2" a="1"/>
  <c r="J4" i="2" s="1"/>
  <c r="I6" i="2"/>
  <c r="G3" i="1"/>
  <c r="G4" i="1"/>
  <c r="G5" i="1"/>
  <c r="G6" i="1"/>
  <c r="G7" i="1"/>
  <c r="G2" i="1"/>
  <c r="I5" i="2"/>
  <c r="I7" i="2"/>
  <c r="I8" i="2"/>
  <c r="I9" i="2"/>
  <c r="I4" i="2"/>
  <c r="H5" i="2"/>
  <c r="H6" i="2"/>
  <c r="H7" i="2"/>
  <c r="H8" i="2"/>
  <c r="H9" i="2"/>
  <c r="H4" i="2"/>
  <c r="N3" i="1" l="1"/>
  <c r="N4" i="1"/>
  <c r="N5" i="1"/>
  <c r="N6" i="1"/>
  <c r="N7" i="1"/>
  <c r="N2" i="1"/>
  <c r="M7" i="1"/>
  <c r="M3" i="1"/>
  <c r="M4" i="1"/>
  <c r="M5" i="1"/>
  <c r="M6" i="1"/>
  <c r="M2" i="1"/>
  <c r="L3" i="1"/>
  <c r="L4" i="1"/>
  <c r="L5" i="1"/>
  <c r="L6" i="1"/>
  <c r="L7" i="1"/>
  <c r="L2" i="1"/>
  <c r="K2" i="1"/>
  <c r="K3" i="1"/>
  <c r="K4" i="1"/>
  <c r="K6" i="1"/>
  <c r="K7" i="1"/>
  <c r="J7" i="1"/>
  <c r="J3" i="1"/>
  <c r="J4" i="1"/>
  <c r="J5" i="1"/>
  <c r="J6" i="1"/>
  <c r="J2" i="1"/>
  <c r="I3" i="1"/>
  <c r="I4" i="1"/>
  <c r="I5" i="1"/>
  <c r="I6" i="1"/>
  <c r="I7" i="1"/>
  <c r="I2" i="1"/>
  <c r="H7" i="1"/>
  <c r="H3" i="1"/>
  <c r="H4" i="1"/>
  <c r="H5" i="1"/>
  <c r="H6" i="1"/>
  <c r="F2" i="1"/>
  <c r="F4" i="1"/>
  <c r="F5" i="1"/>
  <c r="F6" i="1"/>
  <c r="F7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<sst xmlns="http://schemas.openxmlformats.org/spreadsheetml/2006/main" count="48" uniqueCount="28">
  <si>
    <t>Product Id</t>
  </si>
  <si>
    <t>Product</t>
  </si>
  <si>
    <t>Sales</t>
  </si>
  <si>
    <t>Target</t>
  </si>
  <si>
    <t>Region</t>
  </si>
  <si>
    <t>Product A</t>
  </si>
  <si>
    <t>Product B</t>
  </si>
  <si>
    <t>Product C</t>
  </si>
  <si>
    <t>Product E</t>
  </si>
  <si>
    <t>Product F</t>
  </si>
  <si>
    <t>Product D</t>
  </si>
  <si>
    <t>North</t>
  </si>
  <si>
    <t xml:space="preserve">South </t>
  </si>
  <si>
    <t>East</t>
  </si>
  <si>
    <t>West</t>
  </si>
  <si>
    <t>Results</t>
  </si>
  <si>
    <t>Criteria</t>
  </si>
  <si>
    <t>Commission</t>
  </si>
  <si>
    <t>Exceed</t>
  </si>
  <si>
    <t>Performance</t>
  </si>
  <si>
    <t>Assign</t>
  </si>
  <si>
    <t>Low</t>
  </si>
  <si>
    <t>Bonus</t>
  </si>
  <si>
    <t>Percentile</t>
  </si>
  <si>
    <t>Performer</t>
  </si>
  <si>
    <t>Result</t>
  </si>
  <si>
    <t>criteria</t>
  </si>
  <si>
    <t>Exeed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</si>
</sst>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/>
    <xf numFmtId="0" fontId="1" fillId="2" borderId="4" xfId="1" applyBorder="1"/>
    <xf numFmtId="0" fontId="4" fillId="0" borderId="0" xfId="0" applyFont="1"/>
    <xf numFmtId="0" fontId="2" fillId="3" borderId="1" xfId="2"/>
    <xf numFmtId="0" fontId="6" fillId="0" borderId="0" xfId="0" applyFont="1"/>
    <xf numFmtId="0" fontId="3" fillId="4" borderId="2" xfId="3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/>
    <xf numFmtId="0" fontId="4" fillId="0" borderId="0" xfId="4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5">
    <cellStyle name="Bad" xfId="1" builtinId="27"/>
    <cellStyle name="Input" xfId="2" builtinId="20"/>
    <cellStyle name="Normal" xfId="0" builtinId="0"/>
    <cellStyle name="Output" xfId="3" builtinId="21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691D-36A4-4E0B-97D1-D1C068E2A53F}">
  <dimension ref="A1:N7"/>
  <sheetViews>
    <sheetView tabSelected="1" workbookViewId="0">
      <selection activeCell="I2" sqref="I2"/>
    </sheetView>
  </sheetViews>
  <sheetFormatPr defaultRowHeight="14.4" x14ac:dyDescent="0.3"/>
  <cols>
    <col min="7" max="7" width="10.109375" customWidth="1"/>
    <col min="8" max="8" width="10.88671875" customWidth="1"/>
    <col min="10" max="10" width="19.6640625" customWidth="1"/>
    <col min="14" max="14" width="20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</v>
      </c>
      <c r="G1" s="4" t="s">
        <v>16</v>
      </c>
      <c r="H1" s="6" t="s">
        <v>17</v>
      </c>
      <c r="I1" s="8" t="s">
        <v>18</v>
      </c>
      <c r="J1" s="11" t="s">
        <v>19</v>
      </c>
      <c r="K1" s="13" t="s">
        <v>20</v>
      </c>
      <c r="L1" s="10" t="s">
        <v>22</v>
      </c>
      <c r="M1" t="s">
        <v>23</v>
      </c>
      <c r="N1" t="s">
        <v>24</v>
      </c>
    </row>
    <row r="2" spans="1:14" x14ac:dyDescent="0.3">
      <c r="A2" s="1">
        <v>101</v>
      </c>
      <c r="B2" s="1" t="s">
        <v>5</v>
      </c>
      <c r="C2" s="1">
        <v>120</v>
      </c>
      <c r="D2" s="1">
        <v>150</v>
      </c>
      <c r="E2" s="1" t="s">
        <v>11</v>
      </c>
      <c r="F2" s="3" t="str">
        <f>IF(C2&gt;=D2,"Met","Not Met")</f>
        <v>Not Met</v>
      </c>
      <c r="G2" s="5" t="str">
        <f>IF(AND(E2="North",C2&gt;200),"Eligible","Not Eligible")</f>
        <v>Not Eligible</v>
      </c>
      <c r="H2" s="7">
        <f>IF(C2&gt;=200,0.1,IF(C2&gt;=150,0.07,0.05))</f>
        <v>0.05</v>
      </c>
      <c r="I2" s="9">
        <f>IF(C2&gt;D2,C2*0.1,C2*0.05)</f>
        <v>6</v>
      </c>
      <c r="J2" s="12" t="str">
        <f>IF(C2&gt;=200,"Excellent",IF(C2&gt;=150,"Good","Need Improvement"))</f>
        <v>Need Improvement</v>
      </c>
      <c r="K2" s="14" t="str">
        <f>IF(C2&gt;200,"High",IF(C2&gt;100-200,"Medium","Low"))</f>
        <v>Medium</v>
      </c>
      <c r="L2" s="15">
        <f>IF(AND(C2&gt;=150,E2="North"),500,300)</f>
        <v>300</v>
      </c>
      <c r="M2">
        <f>PERCENTILE(C2:C7,0.75)</f>
        <v>187.5</v>
      </c>
      <c r="N2" t="str">
        <f>IF(C2&gt;M2,"High Performer","Not a High Performer")</f>
        <v>Not a High Performer</v>
      </c>
    </row>
    <row r="3" spans="1:14" x14ac:dyDescent="0.3">
      <c r="A3" s="1">
        <v>102</v>
      </c>
      <c r="B3" s="1" t="s">
        <v>6</v>
      </c>
      <c r="C3" s="1">
        <v>150</v>
      </c>
      <c r="D3" s="1">
        <v>140</v>
      </c>
      <c r="E3" s="1" t="s">
        <v>12</v>
      </c>
      <c r="F3" s="3" t="str">
        <f>IF(C3&gt;=D3,"Met","Not Met")</f>
        <v>Met</v>
      </c>
      <c r="G3" s="5" t="str">
        <f t="shared" ref="G3:G7" si="0">IF(AND(E3="North",C3&gt;200),"Eligible","Not Eligible")</f>
        <v>Not Eligible</v>
      </c>
      <c r="H3" s="7">
        <f t="shared" ref="H3:H6" si="1">IF(C3&gt;=200,0.1,IF(C3&gt;=150,0.07,0.05))</f>
        <v>7.0000000000000007E-2</v>
      </c>
      <c r="I3" s="9">
        <f t="shared" ref="I3:I7" si="2">IF(C3&gt;D3,C3*0.1,C3*0.05)</f>
        <v>15</v>
      </c>
      <c r="J3" s="12" t="str">
        <f t="shared" ref="J3:J6" si="3">IF(C3&gt;=200,"Excellent",IF(C3&gt;=150,"Good","Need Improvement"))</f>
        <v>Good</v>
      </c>
      <c r="K3" s="14" t="str">
        <f t="shared" ref="K3:K7" si="4">IF(C3&gt;200,"High",IF(C3&gt;100-200,"Medium","Low"))</f>
        <v>Medium</v>
      </c>
      <c r="L3" s="15">
        <f t="shared" ref="L3:L7" si="5">IF(AND(C3&gt;=150,E3="North"),500,300)</f>
        <v>300</v>
      </c>
      <c r="M3">
        <f t="shared" ref="M3:M6" si="6">PERCENTILE(C3:C8,0.75)</f>
        <v>200</v>
      </c>
      <c r="N3" t="str">
        <f t="shared" ref="N3:N7" si="7">IF(C3&gt;M3,"High Performer","Not a High Performer")</f>
        <v>Not a High Performer</v>
      </c>
    </row>
    <row r="4" spans="1:14" x14ac:dyDescent="0.3">
      <c r="A4" s="1">
        <v>103</v>
      </c>
      <c r="B4" s="1" t="s">
        <v>7</v>
      </c>
      <c r="C4" s="1">
        <v>200</v>
      </c>
      <c r="D4" s="1">
        <v>200</v>
      </c>
      <c r="E4" s="1" t="s">
        <v>13</v>
      </c>
      <c r="F4" s="3" t="str">
        <f t="shared" ref="F4:F7" si="8">IF(C4&gt;=D4,"Met","Not Met")</f>
        <v>Met</v>
      </c>
      <c r="G4" s="5" t="str">
        <f t="shared" si="0"/>
        <v>Not Eligible</v>
      </c>
      <c r="H4" s="7">
        <f t="shared" si="1"/>
        <v>0.1</v>
      </c>
      <c r="I4" s="9">
        <f t="shared" si="2"/>
        <v>10</v>
      </c>
      <c r="J4" s="12" t="str">
        <f t="shared" si="3"/>
        <v>Excellent</v>
      </c>
      <c r="K4" s="14" t="str">
        <f t="shared" si="4"/>
        <v>Medium</v>
      </c>
      <c r="L4" s="15">
        <f t="shared" si="5"/>
        <v>300</v>
      </c>
      <c r="M4">
        <f t="shared" si="6"/>
        <v>205</v>
      </c>
      <c r="N4" t="str">
        <f t="shared" si="7"/>
        <v>Not a High Performer</v>
      </c>
    </row>
    <row r="5" spans="1:14" x14ac:dyDescent="0.3">
      <c r="A5" s="1">
        <v>104</v>
      </c>
      <c r="B5" s="1" t="s">
        <v>10</v>
      </c>
      <c r="C5" s="1">
        <v>90</v>
      </c>
      <c r="D5" s="1">
        <v>100</v>
      </c>
      <c r="E5" s="1" t="s">
        <v>14</v>
      </c>
      <c r="F5" s="3" t="str">
        <f t="shared" si="8"/>
        <v>Not Met</v>
      </c>
      <c r="G5" s="5" t="str">
        <f t="shared" si="0"/>
        <v>Not Eligible</v>
      </c>
      <c r="H5" s="7">
        <f t="shared" si="1"/>
        <v>0.05</v>
      </c>
      <c r="I5" s="9">
        <f t="shared" si="2"/>
        <v>4.5</v>
      </c>
      <c r="J5" s="12" t="str">
        <f t="shared" si="3"/>
        <v>Need Improvement</v>
      </c>
      <c r="K5" s="14" t="s">
        <v>21</v>
      </c>
      <c r="L5" s="15">
        <f t="shared" si="5"/>
        <v>300</v>
      </c>
      <c r="M5">
        <f t="shared" si="6"/>
        <v>175</v>
      </c>
      <c r="N5" t="str">
        <f t="shared" si="7"/>
        <v>Not a High Performer</v>
      </c>
    </row>
    <row r="6" spans="1:14" x14ac:dyDescent="0.3">
      <c r="A6" s="1">
        <v>105</v>
      </c>
      <c r="B6" s="1" t="s">
        <v>8</v>
      </c>
      <c r="C6" s="1">
        <v>220</v>
      </c>
      <c r="D6" s="1">
        <v>210</v>
      </c>
      <c r="E6" s="1" t="s">
        <v>11</v>
      </c>
      <c r="F6" s="3" t="str">
        <f t="shared" si="8"/>
        <v>Met</v>
      </c>
      <c r="G6" s="5" t="str">
        <f t="shared" si="0"/>
        <v>Eligible</v>
      </c>
      <c r="H6" s="7">
        <f t="shared" si="1"/>
        <v>0.1</v>
      </c>
      <c r="I6" s="9">
        <f t="shared" si="2"/>
        <v>22</v>
      </c>
      <c r="J6" s="12" t="str">
        <f t="shared" si="3"/>
        <v>Excellent</v>
      </c>
      <c r="K6" s="14" t="str">
        <f t="shared" si="4"/>
        <v>High</v>
      </c>
      <c r="L6" s="15">
        <f t="shared" si="5"/>
        <v>500</v>
      </c>
      <c r="M6">
        <f t="shared" si="6"/>
        <v>197.5</v>
      </c>
      <c r="N6" t="str">
        <f t="shared" si="7"/>
        <v>High Performer</v>
      </c>
    </row>
    <row r="7" spans="1:14" x14ac:dyDescent="0.3">
      <c r="A7" s="1">
        <v>106</v>
      </c>
      <c r="B7" s="1" t="s">
        <v>9</v>
      </c>
      <c r="C7" s="1">
        <v>130</v>
      </c>
      <c r="D7" s="1">
        <v>160</v>
      </c>
      <c r="E7" s="1" t="s">
        <v>12</v>
      </c>
      <c r="F7" s="3" t="str">
        <f t="shared" si="8"/>
        <v>Not Met</v>
      </c>
      <c r="G7" s="5" t="str">
        <f t="shared" si="0"/>
        <v>Not Eligible</v>
      </c>
      <c r="H7" s="7">
        <f>IF(C7&gt;=200,0.1,IF(C7&gt;=150,0.07,0.05))</f>
        <v>0.05</v>
      </c>
      <c r="I7" s="9">
        <f t="shared" si="2"/>
        <v>6.5</v>
      </c>
      <c r="J7" s="12" t="str">
        <f>IF(C7&gt;=200,"Excellent",IF(C7&gt;=150,"Good","Need Improvement"))</f>
        <v>Need Improvement</v>
      </c>
      <c r="K7" s="14" t="str">
        <f t="shared" si="4"/>
        <v>Medium</v>
      </c>
      <c r="L7" s="15">
        <f t="shared" si="5"/>
        <v>300</v>
      </c>
      <c r="M7">
        <f>PERCENTILE(C7:C12,0.75)</f>
        <v>130</v>
      </c>
      <c r="N7" t="str">
        <f t="shared" si="7"/>
        <v>Not a High Performer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708E-6F95-4C53-8502-3C3355A623EC}">
  <dimension ref="B3:K9"/>
  <sheetViews>
    <sheetView workbookViewId="0">
      <selection activeCell="K4" sqref="K4:K9"/>
    </sheetView>
  </sheetViews>
  <sheetFormatPr defaultRowHeight="14.4" x14ac:dyDescent="0.3"/>
  <cols>
    <col min="9" max="9" width="11.33203125" customWidth="1"/>
    <col min="10" max="10" width="13.6640625" customWidth="1"/>
  </cols>
  <sheetData>
    <row r="3" spans="2:1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t="s">
        <v>25</v>
      </c>
      <c r="I3" t="s">
        <v>26</v>
      </c>
      <c r="J3" t="s">
        <v>17</v>
      </c>
      <c r="K3" t="s">
        <v>27</v>
      </c>
    </row>
    <row r="4" spans="2:11" x14ac:dyDescent="0.3">
      <c r="B4" s="1">
        <v>101</v>
      </c>
      <c r="C4" s="1" t="s">
        <v>5</v>
      </c>
      <c r="D4" s="1">
        <v>120</v>
      </c>
      <c r="E4" s="1">
        <v>150</v>
      </c>
      <c r="F4" s="1" t="s">
        <v>11</v>
      </c>
      <c r="H4" t="str">
        <f>IF(D4&gt;=E4,"met","not met")</f>
        <v>not met</v>
      </c>
      <c r="I4" t="str">
        <f>IF(D4&gt;=200,"Eligible","Not Eligible")</f>
        <v>Not Eligible</v>
      </c>
      <c r="J4" cm="1">
        <f t="array" ref="J4">_xlfn.IFS(D4&gt;=200,D4+D4*10%,D4&gt;=150,D4+D4*7%,D4&gt;=0,D4+D4*5%)</f>
        <v>126</v>
      </c>
      <c r="K4">
        <f>IF(D4&gt;=E4,D4+D4*10%,D4+D4*5%)</f>
        <v>126</v>
      </c>
    </row>
    <row r="5" spans="2:11" x14ac:dyDescent="0.3">
      <c r="B5" s="1">
        <v>102</v>
      </c>
      <c r="C5" s="1" t="s">
        <v>6</v>
      </c>
      <c r="D5" s="1">
        <v>150</v>
      </c>
      <c r="E5" s="1">
        <v>140</v>
      </c>
      <c r="F5" s="1" t="s">
        <v>12</v>
      </c>
      <c r="H5" t="str">
        <f t="shared" ref="H5:H9" si="0">IF(D5&gt;=E5,"met","not met")</f>
        <v>met</v>
      </c>
      <c r="I5" t="str">
        <f t="shared" ref="I5:I9" si="1">IF(D5&gt;=200,"Eligible","Not Eligible")</f>
        <v>Not Eligible</v>
      </c>
      <c r="J5" cm="1">
        <f t="array" ref="J5">_xlfn.IFS(D5&gt;=200,D5+D5*10%,D5&gt;=150,D5+D5*7%,D5&gt;=0,D5+D5*5%)</f>
        <v>160.5</v>
      </c>
      <c r="K5">
        <f t="shared" ref="K5:K9" si="2">IF(D5&gt;=E5,D5+D5*10%,D5+D5*5%)</f>
        <v>165</v>
      </c>
    </row>
    <row r="6" spans="2:11" x14ac:dyDescent="0.3">
      <c r="B6" s="1">
        <v>103</v>
      </c>
      <c r="C6" s="1" t="s">
        <v>7</v>
      </c>
      <c r="D6" s="1">
        <v>200</v>
      </c>
      <c r="E6" s="1">
        <v>200</v>
      </c>
      <c r="F6" s="1" t="s">
        <v>13</v>
      </c>
      <c r="H6" t="str">
        <f t="shared" si="0"/>
        <v>met</v>
      </c>
      <c r="I6" t="str">
        <f>IF(D6&gt;200,"Eligible","Not Eligible")</f>
        <v>Not Eligible</v>
      </c>
      <c r="J6" cm="1">
        <f t="array" ref="J6">_xlfn.IFS(D6&gt;=200,D6+D6*10%,D6&gt;=150,D6+D6*7%,D6&gt;=0,D6+D6*5%)</f>
        <v>220</v>
      </c>
      <c r="K6">
        <f t="shared" si="2"/>
        <v>220</v>
      </c>
    </row>
    <row r="7" spans="2:11" x14ac:dyDescent="0.3">
      <c r="B7" s="1">
        <v>104</v>
      </c>
      <c r="C7" s="1" t="s">
        <v>10</v>
      </c>
      <c r="D7" s="1">
        <v>90</v>
      </c>
      <c r="E7" s="1">
        <v>100</v>
      </c>
      <c r="F7" s="1" t="s">
        <v>14</v>
      </c>
      <c r="H7" t="str">
        <f t="shared" si="0"/>
        <v>not met</v>
      </c>
      <c r="I7" t="str">
        <f t="shared" si="1"/>
        <v>Not Eligible</v>
      </c>
      <c r="J7" cm="1">
        <f t="array" ref="J7">_xlfn.IFS(D7&gt;=200,D7+D7*10%,D7&gt;=150,D7+D7*7%,D7&gt;=0,D7+D7*5%)</f>
        <v>94.5</v>
      </c>
      <c r="K7">
        <f t="shared" si="2"/>
        <v>94.5</v>
      </c>
    </row>
    <row r="8" spans="2:11" x14ac:dyDescent="0.3">
      <c r="B8" s="1">
        <v>105</v>
      </c>
      <c r="C8" s="1" t="s">
        <v>8</v>
      </c>
      <c r="D8" s="1">
        <v>220</v>
      </c>
      <c r="E8" s="1">
        <v>210</v>
      </c>
      <c r="F8" s="1" t="s">
        <v>11</v>
      </c>
      <c r="H8" t="str">
        <f t="shared" si="0"/>
        <v>met</v>
      </c>
      <c r="I8" t="str">
        <f t="shared" si="1"/>
        <v>Eligible</v>
      </c>
      <c r="J8" cm="1">
        <f t="array" ref="J8">_xlfn.IFS(D8&gt;=200,D8+D8*10%,D8&gt;=150,D8+D8*7%,D8&gt;=0,D8+D8*5%)</f>
        <v>242</v>
      </c>
      <c r="K8">
        <f t="shared" si="2"/>
        <v>242</v>
      </c>
    </row>
    <row r="9" spans="2:11" x14ac:dyDescent="0.3">
      <c r="B9" s="1">
        <v>106</v>
      </c>
      <c r="C9" s="1" t="s">
        <v>9</v>
      </c>
      <c r="D9" s="1">
        <v>130</v>
      </c>
      <c r="E9" s="1">
        <v>160</v>
      </c>
      <c r="F9" s="1" t="s">
        <v>12</v>
      </c>
      <c r="H9" t="str">
        <f t="shared" si="0"/>
        <v>not met</v>
      </c>
      <c r="I9" t="str">
        <f t="shared" si="1"/>
        <v>Not Eligible</v>
      </c>
      <c r="J9" cm="1">
        <f t="array" ref="J9">_xlfn.IFS(D9&gt;=200,D9+D9*10%,D9&gt;=150,D9+D9*7%,D9&gt;=0,D9+D9*5%)</f>
        <v>136.5</v>
      </c>
      <c r="K9">
        <f t="shared" si="2"/>
        <v>136.5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Mrunali</dc:creator>
  <cp:lastModifiedBy>mrunali jadhav</cp:lastModifiedBy>
  <cp:lastPrinted>2024-09-19T15:49:21Z</cp:lastPrinted>
  <dcterms:created xsi:type="dcterms:W3CDTF">2024-09-19T15:46:23Z</dcterms:created>
  <dcterms:modified xsi:type="dcterms:W3CDTF">2024-10-08T06:47:59Z</dcterms:modified>
</cp:coreProperties>
</file>