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mrupprec_caltech_edu/Documents/Documents/musings, et cetera/"/>
    </mc:Choice>
  </mc:AlternateContent>
  <xr:revisionPtr revIDLastSave="660" documentId="8_{D6858A1C-EE50-4DA4-8806-E28457B704E7}" xr6:coauthVersionLast="45" xr6:coauthVersionMax="45" xr10:uidLastSave="{486DD0AB-EBD3-4A87-BCBF-A4C4DC6B4BC8}"/>
  <bookViews>
    <workbookView xWindow="-108" yWindow="-108" windowWidth="23256" windowHeight="12576" activeTab="2" xr2:uid="{5DE1A3C9-3189-41A5-A733-FA3ED6AF30CE}"/>
  </bookViews>
  <sheets>
    <sheet name="Illinois" sheetId="1" r:id="rId1"/>
    <sheet name="Cook County" sheetId="2" r:id="rId2"/>
    <sheet name="Chicag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2" l="1"/>
  <c r="E24" i="2"/>
  <c r="B24" i="2"/>
  <c r="C24" i="2" s="1"/>
  <c r="D24" i="3"/>
  <c r="E24" i="3"/>
  <c r="B24" i="3"/>
  <c r="C24" i="3"/>
  <c r="I32" i="1"/>
  <c r="J32" i="1"/>
  <c r="K32" i="1"/>
  <c r="L32" i="1"/>
  <c r="D32" i="1"/>
  <c r="E32" i="1"/>
  <c r="F32" i="1"/>
  <c r="B32" i="1"/>
  <c r="C32" i="1" s="1"/>
  <c r="D23" i="2" l="1"/>
  <c r="E23" i="2"/>
  <c r="B23" i="2"/>
  <c r="C23" i="2"/>
  <c r="D23" i="3"/>
  <c r="E23" i="3"/>
  <c r="B23" i="3"/>
  <c r="C23" i="3"/>
  <c r="I31" i="1"/>
  <c r="J31" i="1"/>
  <c r="K31" i="1"/>
  <c r="L31" i="1"/>
  <c r="D31" i="1"/>
  <c r="F31" i="1"/>
  <c r="B31" i="1"/>
  <c r="C31" i="1"/>
  <c r="E31" i="1"/>
  <c r="D22" i="2"/>
  <c r="E22" i="2"/>
  <c r="B22" i="2"/>
  <c r="C22" i="2"/>
  <c r="D22" i="3"/>
  <c r="E22" i="3"/>
  <c r="B22" i="3"/>
  <c r="C22" i="3"/>
  <c r="D30" i="1"/>
  <c r="E30" i="1"/>
  <c r="F30" i="1"/>
  <c r="I30" i="1"/>
  <c r="J30" i="1"/>
  <c r="K30" i="1"/>
  <c r="L30" i="1"/>
  <c r="B30" i="1"/>
  <c r="C30" i="1"/>
  <c r="B21" i="2"/>
  <c r="E21" i="2"/>
  <c r="C21" i="2"/>
  <c r="D21" i="2"/>
  <c r="B21" i="3"/>
  <c r="C21" i="3"/>
  <c r="D21" i="3"/>
  <c r="E21" i="3"/>
  <c r="B29" i="1"/>
  <c r="F29" i="1"/>
  <c r="C29" i="1"/>
  <c r="D29" i="1"/>
  <c r="E29" i="1"/>
  <c r="I29" i="1"/>
  <c r="J29" i="1"/>
  <c r="K29" i="1"/>
  <c r="L29" i="1"/>
  <c r="B20" i="2"/>
  <c r="C20" i="2"/>
  <c r="D20" i="2"/>
  <c r="E20" i="2"/>
  <c r="B20" i="3"/>
  <c r="C20" i="3"/>
  <c r="D20" i="3"/>
  <c r="E20" i="3"/>
  <c r="B28" i="1"/>
  <c r="C28" i="1"/>
  <c r="D28" i="1"/>
  <c r="E28" i="1"/>
  <c r="F28" i="1"/>
  <c r="I28" i="1"/>
  <c r="J28" i="1"/>
  <c r="K28" i="1"/>
  <c r="L28" i="1"/>
  <c r="D19" i="2"/>
  <c r="E19" i="2"/>
  <c r="B19" i="2"/>
  <c r="C19" i="2"/>
  <c r="D19" i="3"/>
  <c r="E19" i="3"/>
  <c r="B19" i="3"/>
  <c r="C19" i="3"/>
  <c r="D27" i="1"/>
  <c r="E27" i="1"/>
  <c r="F27" i="1"/>
  <c r="I27" i="1"/>
  <c r="J27" i="1"/>
  <c r="K27" i="1"/>
  <c r="L27" i="1"/>
  <c r="B27" i="1"/>
  <c r="C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B18" i="2"/>
  <c r="C18" i="2"/>
  <c r="D18" i="2"/>
  <c r="E18" i="2"/>
  <c r="B18" i="3"/>
  <c r="C18" i="3"/>
  <c r="D18" i="3"/>
  <c r="E18" i="3"/>
  <c r="B26" i="1"/>
  <c r="C26" i="1"/>
  <c r="I26" i="1"/>
  <c r="B17" i="2"/>
  <c r="C17" i="2"/>
  <c r="D17" i="2"/>
  <c r="E17" i="2"/>
  <c r="B17" i="3"/>
  <c r="C17" i="3"/>
  <c r="D17" i="3"/>
  <c r="E17" i="3"/>
  <c r="B25" i="1"/>
  <c r="C25" i="1"/>
  <c r="I25" i="1"/>
  <c r="A27" i="3"/>
  <c r="A18" i="3"/>
  <c r="A19" i="3"/>
  <c r="A20" i="3"/>
  <c r="A21" i="3"/>
  <c r="A22" i="3"/>
  <c r="A23" i="3"/>
  <c r="A24" i="3"/>
  <c r="A25" i="3"/>
  <c r="A26" i="3"/>
  <c r="A18" i="2"/>
  <c r="A19" i="2"/>
  <c r="A20" i="2"/>
  <c r="A21" i="2"/>
  <c r="A22" i="2"/>
  <c r="A23" i="2"/>
  <c r="A24" i="2"/>
  <c r="A25" i="2"/>
  <c r="A26" i="2"/>
  <c r="A27" i="2"/>
  <c r="A17" i="3"/>
  <c r="A17" i="2"/>
  <c r="B16" i="3"/>
  <c r="C16" i="3"/>
  <c r="D16" i="3"/>
  <c r="E16" i="3"/>
  <c r="I24" i="1"/>
  <c r="B24" i="1"/>
  <c r="K24" i="1"/>
  <c r="L24" i="1"/>
  <c r="C24" i="1"/>
  <c r="D24" i="1"/>
  <c r="E24" i="1"/>
  <c r="C15" i="2"/>
  <c r="D15" i="2"/>
  <c r="E15" i="2"/>
  <c r="D15" i="3"/>
  <c r="E15" i="3"/>
  <c r="B15" i="3"/>
  <c r="C15" i="3"/>
  <c r="B23" i="1"/>
  <c r="F24" i="1"/>
  <c r="I23" i="1"/>
  <c r="K23" i="1"/>
  <c r="L23" i="1"/>
  <c r="C14" i="2"/>
  <c r="D14" i="2"/>
  <c r="E14" i="2"/>
  <c r="D14" i="3"/>
  <c r="E14" i="3"/>
  <c r="B14" i="3"/>
  <c r="C14" i="3"/>
  <c r="D22" i="1"/>
  <c r="E22" i="1"/>
  <c r="F22" i="1"/>
  <c r="L22" i="1"/>
  <c r="I22" i="1"/>
  <c r="K22" i="1"/>
  <c r="B22" i="1"/>
  <c r="C22" i="1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2" i="2"/>
  <c r="D13" i="2"/>
  <c r="E13" i="2"/>
  <c r="D13" i="3"/>
  <c r="E13" i="3"/>
  <c r="B13" i="3"/>
  <c r="I21" i="1"/>
  <c r="B21" i="1"/>
  <c r="K21" i="1"/>
  <c r="C21" i="1"/>
  <c r="D12" i="2"/>
  <c r="E12" i="2"/>
  <c r="D12" i="3"/>
  <c r="E12" i="3"/>
  <c r="B12" i="3"/>
  <c r="I20" i="1"/>
  <c r="B20" i="1"/>
  <c r="C20" i="1"/>
  <c r="L21" i="1"/>
  <c r="K20" i="1"/>
  <c r="D21" i="1"/>
  <c r="E21" i="1"/>
  <c r="F21" i="1"/>
  <c r="B11" i="2"/>
  <c r="B12" i="2"/>
  <c r="B13" i="2"/>
  <c r="B14" i="2"/>
  <c r="B15" i="2"/>
  <c r="B16" i="2"/>
  <c r="B5" i="2"/>
  <c r="E5" i="2"/>
  <c r="B6" i="2"/>
  <c r="E7" i="2"/>
  <c r="B7" i="2"/>
  <c r="B9" i="2"/>
  <c r="B10" i="2"/>
  <c r="E10" i="2"/>
  <c r="B4" i="2"/>
  <c r="I8" i="2"/>
  <c r="B8" i="2"/>
  <c r="D11" i="3"/>
  <c r="E11" i="3"/>
  <c r="B5" i="3"/>
  <c r="B6" i="3"/>
  <c r="B7" i="3"/>
  <c r="B8" i="3"/>
  <c r="E8" i="3"/>
  <c r="B9" i="3"/>
  <c r="E9" i="3"/>
  <c r="B10" i="3"/>
  <c r="E10" i="3"/>
  <c r="B11" i="3"/>
  <c r="B4" i="3"/>
  <c r="I19" i="1"/>
  <c r="B19" i="1"/>
  <c r="D8" i="3"/>
  <c r="E7" i="3"/>
  <c r="D7" i="3"/>
  <c r="E6" i="3"/>
  <c r="D6" i="3"/>
  <c r="E5" i="3"/>
  <c r="D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D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C16" i="2"/>
  <c r="D16" i="2"/>
  <c r="E16" i="2"/>
  <c r="C19" i="1"/>
  <c r="D20" i="1"/>
  <c r="E20" i="1"/>
  <c r="K19" i="1"/>
  <c r="F20" i="1"/>
  <c r="L20" i="1"/>
  <c r="E9" i="2"/>
  <c r="D11" i="2"/>
  <c r="D6" i="2"/>
  <c r="E6" i="2"/>
  <c r="E11" i="2"/>
  <c r="D7" i="2"/>
  <c r="D10" i="2"/>
  <c r="D10" i="3"/>
  <c r="D9" i="3"/>
  <c r="D9" i="2"/>
  <c r="D8" i="2"/>
  <c r="E8" i="2"/>
  <c r="I18" i="1"/>
  <c r="B18" i="1"/>
  <c r="C18" i="1"/>
  <c r="I17" i="1"/>
  <c r="B17" i="1"/>
  <c r="C17" i="1"/>
  <c r="I16" i="1"/>
  <c r="B16" i="1"/>
  <c r="C16" i="1"/>
  <c r="V3" i="1"/>
  <c r="V4" i="1"/>
  <c r="V5" i="1"/>
  <c r="V6" i="1"/>
  <c r="V7" i="1"/>
  <c r="V8" i="1"/>
  <c r="V9" i="1"/>
  <c r="V10" i="1"/>
  <c r="V11" i="1"/>
  <c r="V12" i="1"/>
  <c r="V13" i="1"/>
  <c r="V14" i="1"/>
  <c r="I15" i="1"/>
  <c r="B15" i="1"/>
  <c r="C15" i="1"/>
  <c r="I14" i="1"/>
  <c r="I13" i="1"/>
  <c r="I12" i="1"/>
  <c r="I11" i="1"/>
  <c r="I10" i="1"/>
  <c r="I9" i="1"/>
  <c r="I8" i="1"/>
  <c r="I7" i="1"/>
  <c r="I6" i="1"/>
  <c r="I5" i="1"/>
  <c r="I4" i="1"/>
  <c r="I3" i="1"/>
  <c r="B3" i="1"/>
  <c r="D3" i="1"/>
  <c r="E3" i="1"/>
  <c r="B4" i="1"/>
  <c r="C4" i="1"/>
  <c r="B5" i="1"/>
  <c r="C5" i="1"/>
  <c r="B6" i="1"/>
  <c r="C6" i="1"/>
  <c r="B7" i="1"/>
  <c r="K7" i="1"/>
  <c r="C7" i="1"/>
  <c r="B8" i="1"/>
  <c r="C8" i="1"/>
  <c r="B9" i="1"/>
  <c r="C9" i="1"/>
  <c r="B10" i="1"/>
  <c r="C10" i="1"/>
  <c r="B11" i="1"/>
  <c r="L11" i="1"/>
  <c r="C11" i="1"/>
  <c r="B12" i="1"/>
  <c r="C12" i="1"/>
  <c r="B13" i="1"/>
  <c r="C13" i="1"/>
  <c r="B14" i="1"/>
  <c r="C14" i="1"/>
  <c r="B2" i="1"/>
  <c r="K2" i="1"/>
  <c r="C2" i="1"/>
  <c r="K10" i="1"/>
  <c r="K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K13" i="1"/>
  <c r="L14" i="1"/>
  <c r="L10" i="1"/>
  <c r="D16" i="1"/>
  <c r="E16" i="1"/>
  <c r="K14" i="1"/>
  <c r="F5" i="1"/>
  <c r="D14" i="1"/>
  <c r="E14" i="1"/>
  <c r="D6" i="1"/>
  <c r="E6" i="1"/>
  <c r="L6" i="1"/>
  <c r="D18" i="1"/>
  <c r="E18" i="1"/>
  <c r="F14" i="1"/>
  <c r="L5" i="1"/>
  <c r="K16" i="1"/>
  <c r="L9" i="1"/>
  <c r="L7" i="1"/>
  <c r="L12" i="1"/>
  <c r="K8" i="1"/>
  <c r="K6" i="1"/>
  <c r="F6" i="1"/>
  <c r="D12" i="1"/>
  <c r="E12" i="1"/>
  <c r="D4" i="1"/>
  <c r="E4" i="1"/>
  <c r="K5" i="1"/>
  <c r="F12" i="1"/>
  <c r="F4" i="1"/>
  <c r="D11" i="1"/>
  <c r="E11" i="1"/>
  <c r="K18" i="1"/>
  <c r="L19" i="1"/>
  <c r="F13" i="1"/>
  <c r="F11" i="1"/>
  <c r="D10" i="1"/>
  <c r="E10" i="1"/>
  <c r="F19" i="1"/>
  <c r="L8" i="1"/>
  <c r="F10" i="1"/>
  <c r="D9" i="1"/>
  <c r="E9" i="1"/>
  <c r="L16" i="1"/>
  <c r="D8" i="1"/>
  <c r="E8" i="1"/>
  <c r="C3" i="1"/>
  <c r="D7" i="1"/>
  <c r="E7" i="1"/>
  <c r="D19" i="1"/>
  <c r="E19" i="1"/>
  <c r="K12" i="1"/>
  <c r="L25" i="1"/>
  <c r="K26" i="1"/>
  <c r="K11" i="1"/>
  <c r="D13" i="1"/>
  <c r="E13" i="1"/>
  <c r="L15" i="1"/>
  <c r="F7" i="1"/>
  <c r="D5" i="1"/>
  <c r="E5" i="1"/>
  <c r="F23" i="1"/>
  <c r="K25" i="1"/>
  <c r="L26" i="1"/>
  <c r="F9" i="1"/>
  <c r="D15" i="1"/>
  <c r="E15" i="1"/>
  <c r="F16" i="1"/>
  <c r="D23" i="1"/>
  <c r="E23" i="1"/>
  <c r="F26" i="1"/>
  <c r="L3" i="1"/>
  <c r="L4" i="1"/>
  <c r="L13" i="1"/>
  <c r="F18" i="1"/>
  <c r="F3" i="1"/>
  <c r="K3" i="1"/>
  <c r="D17" i="1"/>
  <c r="E17" i="1"/>
  <c r="F15" i="1"/>
  <c r="F8" i="1"/>
  <c r="K15" i="1"/>
  <c r="C23" i="1"/>
  <c r="F25" i="1"/>
  <c r="D26" i="1"/>
  <c r="E26" i="1"/>
  <c r="F17" i="1"/>
  <c r="L17" i="1"/>
  <c r="L18" i="1"/>
  <c r="K4" i="1"/>
  <c r="D25" i="1"/>
  <c r="E25" i="1"/>
  <c r="K17" i="1"/>
</calcChain>
</file>

<file path=xl/sharedStrings.xml><?xml version="1.0" encoding="utf-8"?>
<sst xmlns="http://schemas.openxmlformats.org/spreadsheetml/2006/main" count="28" uniqueCount="14">
  <si>
    <t>positive</t>
  </si>
  <si>
    <t>deaths</t>
  </si>
  <si>
    <t>positive rate</t>
  </si>
  <si>
    <t>positive rate deriv.</t>
  </si>
  <si>
    <t>total positive</t>
  </si>
  <si>
    <t>new cases</t>
  </si>
  <si>
    <t>total tests</t>
  </si>
  <si>
    <t>new tests</t>
  </si>
  <si>
    <t>arbitrary "zero day"</t>
  </si>
  <si>
    <t>percent increase</t>
  </si>
  <si>
    <t>quarantine day</t>
  </si>
  <si>
    <t>percent positive</t>
  </si>
  <si>
    <t>percent new tests</t>
  </si>
  <si>
    <t>relative test rate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</si>
</sst>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164" fontId="2" fillId="0" borderId="0" xfId="1" applyNumberFormat="1" applyFont="1"/>
    <xf numFmtId="164" fontId="3" fillId="0" borderId="0" xfId="1" applyNumberFormat="1" applyFont="1"/>
    <xf numFmtId="0" fontId="3" fillId="0" borderId="0" xfId="0" applyFont="1"/>
    <xf numFmtId="0" fontId="0" fillId="0" borderId="0" xfId="0" applyBorder="1"/>
    <xf numFmtId="165" fontId="0" fillId="0" borderId="0" xfId="1" applyNumberFormat="1" applyFont="1"/>
    <xf numFmtId="165" fontId="0" fillId="0" borderId="1" xfId="1" applyNumberFormat="1" applyFont="1" applyBorder="1"/>
    <xf numFmtId="165" fontId="2" fillId="0" borderId="0" xfId="1" applyNumberFormat="1" applyFont="1"/>
    <xf numFmtId="165" fontId="3" fillId="0" borderId="0" xfId="1" applyNumberFormat="1" applyFont="1"/>
    <xf numFmtId="2" fontId="0" fillId="0" borderId="0" xfId="1" applyNumberFormat="1" applyFont="1"/>
    <xf numFmtId="2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positives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Illinois!$A$2:$A$35</c:f>
              <c:numCache>
                <c:formatCode>m/d/yyyy</c:formatCode>
                <c:ptCount val="34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</c:numCache>
            </c:numRef>
          </c:xVal>
          <c:yVal>
            <c:numRef>
              <c:f>Illinois!$B$2:$B$35</c:f>
              <c:numCache>
                <c:formatCode>General</c:formatCode>
                <c:ptCount val="34"/>
                <c:pt idx="0">
                  <c:v>11</c:v>
                </c:pt>
                <c:pt idx="1">
                  <c:v>19</c:v>
                </c:pt>
                <c:pt idx="2">
                  <c:v>25</c:v>
                </c:pt>
                <c:pt idx="3">
                  <c:v>32</c:v>
                </c:pt>
                <c:pt idx="4">
                  <c:v>46</c:v>
                </c:pt>
                <c:pt idx="5">
                  <c:v>64</c:v>
                </c:pt>
                <c:pt idx="6">
                  <c:v>93</c:v>
                </c:pt>
                <c:pt idx="7">
                  <c:v>105</c:v>
                </c:pt>
                <c:pt idx="8">
                  <c:v>161</c:v>
                </c:pt>
                <c:pt idx="9">
                  <c:v>289</c:v>
                </c:pt>
                <c:pt idx="10">
                  <c:v>426</c:v>
                </c:pt>
                <c:pt idx="11">
                  <c:v>590</c:v>
                </c:pt>
                <c:pt idx="12">
                  <c:v>759</c:v>
                </c:pt>
                <c:pt idx="13">
                  <c:v>1058</c:v>
                </c:pt>
                <c:pt idx="14">
                  <c:v>1297</c:v>
                </c:pt>
                <c:pt idx="15">
                  <c:v>1551</c:v>
                </c:pt>
                <c:pt idx="16">
                  <c:v>1884</c:v>
                </c:pt>
                <c:pt idx="17">
                  <c:v>2564</c:v>
                </c:pt>
                <c:pt idx="18">
                  <c:v>3060</c:v>
                </c:pt>
                <c:pt idx="19">
                  <c:v>3538</c:v>
                </c:pt>
                <c:pt idx="20">
                  <c:v>4661</c:v>
                </c:pt>
                <c:pt idx="21">
                  <c:v>5130</c:v>
                </c:pt>
                <c:pt idx="22">
                  <c:v>6093</c:v>
                </c:pt>
                <c:pt idx="23">
                  <c:v>7121</c:v>
                </c:pt>
                <c:pt idx="24">
                  <c:v>7852</c:v>
                </c:pt>
                <c:pt idx="25">
                  <c:v>9114</c:v>
                </c:pt>
                <c:pt idx="26">
                  <c:v>10600</c:v>
                </c:pt>
                <c:pt idx="27">
                  <c:v>11530</c:v>
                </c:pt>
                <c:pt idx="28">
                  <c:v>12569</c:v>
                </c:pt>
                <c:pt idx="29">
                  <c:v>13929</c:v>
                </c:pt>
                <c:pt idx="30">
                  <c:v>15540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FF6-89DC-52AD36A36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058304"/>
        <c:axId val="960942688"/>
      </c:scatterChart>
      <c:valAx>
        <c:axId val="10830583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42688"/>
        <c:crosses val="autoZero"/>
        <c:crossBetween val="midCat"/>
      </c:valAx>
      <c:valAx>
        <c:axId val="96094268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Illinois!$L$1</c:f>
              <c:strCache>
                <c:ptCount val="1"/>
                <c:pt idx="0">
                  <c:v>positive rate deriv.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Illinois!$A$2:$A$35</c:f>
              <c:numCache>
                <c:formatCode>m/d/yyyy</c:formatCode>
                <c:ptCount val="34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</c:numCache>
            </c:numRef>
          </c:xVal>
          <c:yVal>
            <c:numRef>
              <c:f>Illinois!$L$2:$L$35</c:f>
              <c:numCache>
                <c:formatCode>0.0%</c:formatCode>
                <c:ptCount val="34"/>
                <c:pt idx="1">
                  <c:v>0.12698412698412698</c:v>
                </c:pt>
                <c:pt idx="2">
                  <c:v>0.14634146341463414</c:v>
                </c:pt>
                <c:pt idx="3">
                  <c:v>0.13725490196078433</c:v>
                </c:pt>
                <c:pt idx="4">
                  <c:v>0.53846153846153844</c:v>
                </c:pt>
                <c:pt idx="5">
                  <c:v>6.8181818181818177E-2</c:v>
                </c:pt>
                <c:pt idx="6">
                  <c:v>9.1482649842271294E-2</c:v>
                </c:pt>
                <c:pt idx="7">
                  <c:v>0.10169491525423729</c:v>
                </c:pt>
                <c:pt idx="8">
                  <c:v>0.15686274509803921</c:v>
                </c:pt>
                <c:pt idx="9">
                  <c:v>0.2318840579710145</c:v>
                </c:pt>
                <c:pt idx="10">
                  <c:v>0.12465878070973613</c:v>
                </c:pt>
                <c:pt idx="11">
                  <c:v>0.14449339207048459</c:v>
                </c:pt>
                <c:pt idx="12">
                  <c:v>8.6180520142784295E-2</c:v>
                </c:pt>
                <c:pt idx="13">
                  <c:v>0.14057357780912083</c:v>
                </c:pt>
                <c:pt idx="14">
                  <c:v>0.15997322623828647</c:v>
                </c:pt>
                <c:pt idx="15">
                  <c:v>0.15708101422387136</c:v>
                </c:pt>
                <c:pt idx="16">
                  <c:v>0.1222466960352423</c:v>
                </c:pt>
                <c:pt idx="17">
                  <c:v>0.28075970272502065</c:v>
                </c:pt>
                <c:pt idx="18">
                  <c:v>0.10099776013031969</c:v>
                </c:pt>
                <c:pt idx="19">
                  <c:v>0.12297401595060457</c:v>
                </c:pt>
                <c:pt idx="20">
                  <c:v>0.48135447921131591</c:v>
                </c:pt>
                <c:pt idx="21">
                  <c:v>0.17473919523099851</c:v>
                </c:pt>
                <c:pt idx="22">
                  <c:v>0.20150659133709981</c:v>
                </c:pt>
                <c:pt idx="23">
                  <c:v>0.19926342314402015</c:v>
                </c:pt>
                <c:pt idx="24">
                  <c:v>0.22341075794621026</c:v>
                </c:pt>
                <c:pt idx="25">
                  <c:v>0.28734061930783245</c:v>
                </c:pt>
                <c:pt idx="26">
                  <c:v>0.26857039580697634</c:v>
                </c:pt>
                <c:pt idx="27">
                  <c:v>0.17215845982969272</c:v>
                </c:pt>
                <c:pt idx="28">
                  <c:v>0.26244001010356149</c:v>
                </c:pt>
                <c:pt idx="29">
                  <c:v>0.23488773747841105</c:v>
                </c:pt>
                <c:pt idx="30">
                  <c:v>0.2543416482475529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5-44D2-A588-F7F6D024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95216"/>
        <c:axId val="1727084592"/>
      </c:scatterChart>
      <c:valAx>
        <c:axId val="1982295216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84592"/>
        <c:crosses val="autoZero"/>
        <c:crossBetween val="midCat"/>
      </c:valAx>
      <c:valAx>
        <c:axId val="17270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Illinois!$I$1</c:f>
              <c:strCache>
                <c:ptCount val="1"/>
                <c:pt idx="0">
                  <c:v>new tests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Illinois!$A$2:$A$35</c:f>
              <c:numCache>
                <c:formatCode>m/d/yyyy</c:formatCode>
                <c:ptCount val="34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</c:numCache>
            </c:numRef>
          </c:xVal>
          <c:yVal>
            <c:numRef>
              <c:f>Illinois!$I$2:$I$35</c:f>
              <c:numCache>
                <c:formatCode>General</c:formatCode>
                <c:ptCount val="34"/>
                <c:pt idx="1">
                  <c:v>63</c:v>
                </c:pt>
                <c:pt idx="2">
                  <c:v>41</c:v>
                </c:pt>
                <c:pt idx="3">
                  <c:v>51</c:v>
                </c:pt>
                <c:pt idx="4">
                  <c:v>26</c:v>
                </c:pt>
                <c:pt idx="5">
                  <c:v>264</c:v>
                </c:pt>
                <c:pt idx="6">
                  <c:v>317</c:v>
                </c:pt>
                <c:pt idx="7">
                  <c:v>118</c:v>
                </c:pt>
                <c:pt idx="8">
                  <c:v>357</c:v>
                </c:pt>
                <c:pt idx="9">
                  <c:v>552</c:v>
                </c:pt>
                <c:pt idx="10">
                  <c:v>1099</c:v>
                </c:pt>
                <c:pt idx="11">
                  <c:v>1135</c:v>
                </c:pt>
                <c:pt idx="12">
                  <c:v>1961</c:v>
                </c:pt>
                <c:pt idx="13">
                  <c:v>2127</c:v>
                </c:pt>
                <c:pt idx="14">
                  <c:v>1494</c:v>
                </c:pt>
                <c:pt idx="15">
                  <c:v>1617</c:v>
                </c:pt>
                <c:pt idx="16">
                  <c:v>2724</c:v>
                </c:pt>
                <c:pt idx="17">
                  <c:v>2422</c:v>
                </c:pt>
                <c:pt idx="18">
                  <c:v>4911</c:v>
                </c:pt>
                <c:pt idx="19">
                  <c:v>3887</c:v>
                </c:pt>
                <c:pt idx="20">
                  <c:v>2333</c:v>
                </c:pt>
                <c:pt idx="21">
                  <c:v>2684</c:v>
                </c:pt>
                <c:pt idx="22">
                  <c:v>4779</c:v>
                </c:pt>
                <c:pt idx="23">
                  <c:v>5159</c:v>
                </c:pt>
                <c:pt idx="24">
                  <c:v>3272</c:v>
                </c:pt>
                <c:pt idx="25">
                  <c:v>4392</c:v>
                </c:pt>
                <c:pt idx="26">
                  <c:v>5533</c:v>
                </c:pt>
                <c:pt idx="27">
                  <c:v>5402</c:v>
                </c:pt>
                <c:pt idx="28">
                  <c:v>3959</c:v>
                </c:pt>
                <c:pt idx="29">
                  <c:v>5790</c:v>
                </c:pt>
                <c:pt idx="30">
                  <c:v>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E-4DF8-B821-539CFD95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75376"/>
        <c:axId val="1980869056"/>
      </c:scatterChart>
      <c:valAx>
        <c:axId val="1985275376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69056"/>
        <c:crosses val="autoZero"/>
        <c:crossBetween val="midCat"/>
      </c:valAx>
      <c:valAx>
        <c:axId val="1980869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Illinois!$V$2:$V$14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Illinois!$B$2:$B$14</c:f>
              <c:numCache>
                <c:formatCode>General</c:formatCode>
                <c:ptCount val="13"/>
                <c:pt idx="0">
                  <c:v>11</c:v>
                </c:pt>
                <c:pt idx="1">
                  <c:v>19</c:v>
                </c:pt>
                <c:pt idx="2">
                  <c:v>25</c:v>
                </c:pt>
                <c:pt idx="3">
                  <c:v>32</c:v>
                </c:pt>
                <c:pt idx="4">
                  <c:v>46</c:v>
                </c:pt>
                <c:pt idx="5">
                  <c:v>64</c:v>
                </c:pt>
                <c:pt idx="6">
                  <c:v>93</c:v>
                </c:pt>
                <c:pt idx="7">
                  <c:v>105</c:v>
                </c:pt>
                <c:pt idx="8">
                  <c:v>161</c:v>
                </c:pt>
                <c:pt idx="9">
                  <c:v>289</c:v>
                </c:pt>
                <c:pt idx="10">
                  <c:v>426</c:v>
                </c:pt>
                <c:pt idx="11">
                  <c:v>590</c:v>
                </c:pt>
                <c:pt idx="12">
                  <c:v>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7-40AC-B3C4-D74E39A31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28287"/>
        <c:axId val="136840975"/>
      </c:scatterChart>
      <c:valAx>
        <c:axId val="212572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0975"/>
        <c:crosses val="autoZero"/>
        <c:crossBetween val="midCat"/>
      </c:valAx>
      <c:valAx>
        <c:axId val="1368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2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Illinois!$D$1</c:f>
              <c:strCache>
                <c:ptCount val="1"/>
                <c:pt idx="0">
                  <c:v>percent increase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Illinois!$C$2:$C$35</c:f>
              <c:numCache>
                <c:formatCode>0.0000%</c:formatCode>
                <c:ptCount val="34"/>
                <c:pt idx="0">
                  <c:v>8.6614173228346459E-7</c:v>
                </c:pt>
                <c:pt idx="1">
                  <c:v>1.4960629921259843E-6</c:v>
                </c:pt>
                <c:pt idx="2">
                  <c:v>1.9685039370078741E-6</c:v>
                </c:pt>
                <c:pt idx="3">
                  <c:v>2.5196850393700787E-6</c:v>
                </c:pt>
                <c:pt idx="4">
                  <c:v>3.6220472440944883E-6</c:v>
                </c:pt>
                <c:pt idx="5">
                  <c:v>5.0393700787401574E-6</c:v>
                </c:pt>
                <c:pt idx="6">
                  <c:v>7.3228346456692913E-6</c:v>
                </c:pt>
                <c:pt idx="7">
                  <c:v>8.267716535433071E-6</c:v>
                </c:pt>
                <c:pt idx="8">
                  <c:v>1.2677165354330709E-5</c:v>
                </c:pt>
                <c:pt idx="9">
                  <c:v>2.2755905511811022E-5</c:v>
                </c:pt>
                <c:pt idx="10">
                  <c:v>3.3543307086614174E-5</c:v>
                </c:pt>
                <c:pt idx="11">
                  <c:v>4.6456692913385825E-5</c:v>
                </c:pt>
                <c:pt idx="12">
                  <c:v>5.9763779527559056E-5</c:v>
                </c:pt>
                <c:pt idx="13">
                  <c:v>8.3307086614173225E-5</c:v>
                </c:pt>
                <c:pt idx="14">
                  <c:v>1.021259842519685E-4</c:v>
                </c:pt>
                <c:pt idx="15">
                  <c:v>1.221259842519685E-4</c:v>
                </c:pt>
                <c:pt idx="16">
                  <c:v>1.4834645669291338E-4</c:v>
                </c:pt>
                <c:pt idx="17">
                  <c:v>2.0188976377952757E-4</c:v>
                </c:pt>
                <c:pt idx="18">
                  <c:v>2.4094488188976379E-4</c:v>
                </c:pt>
                <c:pt idx="19">
                  <c:v>2.7858267716535432E-4</c:v>
                </c:pt>
                <c:pt idx="20">
                  <c:v>3.6700787401574805E-4</c:v>
                </c:pt>
                <c:pt idx="21">
                  <c:v>4.0393700787401572E-4</c:v>
                </c:pt>
                <c:pt idx="22">
                  <c:v>4.7976377952755906E-4</c:v>
                </c:pt>
                <c:pt idx="23">
                  <c:v>5.6070866141732286E-4</c:v>
                </c:pt>
                <c:pt idx="24">
                  <c:v>6.1826771653543302E-4</c:v>
                </c:pt>
                <c:pt idx="25">
                  <c:v>7.1763779527559053E-4</c:v>
                </c:pt>
                <c:pt idx="26">
                  <c:v>8.3464566929133857E-4</c:v>
                </c:pt>
                <c:pt idx="27">
                  <c:v>9.0787401574803149E-4</c:v>
                </c:pt>
                <c:pt idx="28">
                  <c:v>9.8968503937007873E-4</c:v>
                </c:pt>
                <c:pt idx="29">
                  <c:v>1.096771653543307E-3</c:v>
                </c:pt>
                <c:pt idx="30">
                  <c:v>1.2236220472440944E-3</c:v>
                </c:pt>
              </c:numCache>
            </c:numRef>
          </c:xVal>
          <c:yVal>
            <c:numRef>
              <c:f>Illinois!$D$2:$D$35</c:f>
              <c:numCache>
                <c:formatCode>0.0%</c:formatCode>
                <c:ptCount val="34"/>
                <c:pt idx="1">
                  <c:v>0.72727272727272729</c:v>
                </c:pt>
                <c:pt idx="2">
                  <c:v>0.31578947368421062</c:v>
                </c:pt>
                <c:pt idx="3">
                  <c:v>0.28000000000000003</c:v>
                </c:pt>
                <c:pt idx="4">
                  <c:v>0.4375</c:v>
                </c:pt>
                <c:pt idx="5">
                  <c:v>0.39130434782608692</c:v>
                </c:pt>
                <c:pt idx="6">
                  <c:v>0.453125</c:v>
                </c:pt>
                <c:pt idx="7">
                  <c:v>0.12903225806451624</c:v>
                </c:pt>
                <c:pt idx="8">
                  <c:v>0.53333333333333344</c:v>
                </c:pt>
                <c:pt idx="9">
                  <c:v>0.79503105590062106</c:v>
                </c:pt>
                <c:pt idx="10">
                  <c:v>0.47404844290657433</c:v>
                </c:pt>
                <c:pt idx="11">
                  <c:v>0.38497652582159625</c:v>
                </c:pt>
                <c:pt idx="12">
                  <c:v>0.28644067796610173</c:v>
                </c:pt>
                <c:pt idx="13">
                  <c:v>0.39393939393939403</c:v>
                </c:pt>
                <c:pt idx="14">
                  <c:v>0.22589792060491498</c:v>
                </c:pt>
                <c:pt idx="15">
                  <c:v>0.19583654587509636</c:v>
                </c:pt>
                <c:pt idx="16">
                  <c:v>0.2147001934235977</c:v>
                </c:pt>
                <c:pt idx="17">
                  <c:v>0.36093418259023347</c:v>
                </c:pt>
                <c:pt idx="18">
                  <c:v>0.1934477379095163</c:v>
                </c:pt>
                <c:pt idx="19">
                  <c:v>0.15620915032679727</c:v>
                </c:pt>
                <c:pt idx="20">
                  <c:v>0.31741096664782353</c:v>
                </c:pt>
                <c:pt idx="21">
                  <c:v>0.10062218408066936</c:v>
                </c:pt>
                <c:pt idx="22">
                  <c:v>0.18771929824561395</c:v>
                </c:pt>
                <c:pt idx="23">
                  <c:v>0.16871820121450853</c:v>
                </c:pt>
                <c:pt idx="24">
                  <c:v>0.10265412161213305</c:v>
                </c:pt>
                <c:pt idx="25">
                  <c:v>0.16072338257768726</c:v>
                </c:pt>
                <c:pt idx="26">
                  <c:v>0.16304586350669292</c:v>
                </c:pt>
                <c:pt idx="27">
                  <c:v>8.773584905660381E-2</c:v>
                </c:pt>
                <c:pt idx="28">
                  <c:v>9.0112749349523069E-2</c:v>
                </c:pt>
                <c:pt idx="29">
                  <c:v>0.10820272098018946</c:v>
                </c:pt>
                <c:pt idx="30">
                  <c:v>0.11565797975446901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6-4A8E-BF51-14782660D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664448"/>
        <c:axId val="1432257360"/>
      </c:scatterChart>
      <c:valAx>
        <c:axId val="13396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57360"/>
        <c:crosses val="autoZero"/>
        <c:crossBetween val="midCat"/>
      </c:valAx>
      <c:valAx>
        <c:axId val="14322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 County'!$D$1</c:f>
              <c:strCache>
                <c:ptCount val="1"/>
                <c:pt idx="0">
                  <c:v>percent increase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'Cook County'!$C$2:$C$27</c:f>
              <c:numCache>
                <c:formatCode>0.0000%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5.3846153846153847E-5</c:v>
                </c:pt>
                <c:pt idx="3">
                  <c:v>7.9615384615384615E-5</c:v>
                </c:pt>
                <c:pt idx="4">
                  <c:v>1.0538461538461538E-4</c:v>
                </c:pt>
                <c:pt idx="5">
                  <c:v>1.5480769230769232E-4</c:v>
                </c:pt>
                <c:pt idx="6">
                  <c:v>1.8853707277522607E-4</c:v>
                </c:pt>
                <c:pt idx="7">
                  <c:v>2.3192307692307691E-4</c:v>
                </c:pt>
                <c:pt idx="8">
                  <c:v>2.7519230769230767E-4</c:v>
                </c:pt>
                <c:pt idx="9">
                  <c:v>3.6961538461538463E-4</c:v>
                </c:pt>
                <c:pt idx="10">
                  <c:v>4.3442307692307693E-4</c:v>
                </c:pt>
                <c:pt idx="11">
                  <c:v>5.0788461538461534E-4</c:v>
                </c:pt>
                <c:pt idx="12">
                  <c:v>6.7019230769230773E-4</c:v>
                </c:pt>
                <c:pt idx="13">
                  <c:v>7.2519230769230766E-4</c:v>
                </c:pt>
                <c:pt idx="14">
                  <c:v>8.7634615384615388E-4</c:v>
                </c:pt>
                <c:pt idx="15">
                  <c:v>1.0090384615384616E-3</c:v>
                </c:pt>
                <c:pt idx="16">
                  <c:v>1.0926923076923078E-3</c:v>
                </c:pt>
                <c:pt idx="17">
                  <c:v>1.271923076923077E-3</c:v>
                </c:pt>
                <c:pt idx="18">
                  <c:v>1.4626923076923076E-3</c:v>
                </c:pt>
                <c:pt idx="19">
                  <c:v>1.5807692307692309E-3</c:v>
                </c:pt>
                <c:pt idx="20">
                  <c:v>1.7186538461538461E-3</c:v>
                </c:pt>
                <c:pt idx="21">
                  <c:v>1.8765384615384616E-3</c:v>
                </c:pt>
                <c:pt idx="22">
                  <c:v>2.0830769230769232E-3</c:v>
                </c:pt>
              </c:numCache>
            </c:numRef>
          </c:xVal>
          <c:yVal>
            <c:numRef>
              <c:f>'Cook County'!$D$2:$D$27</c:f>
              <c:numCache>
                <c:formatCode>0.0%</c:formatCode>
                <c:ptCount val="26"/>
                <c:pt idx="3">
                  <c:v>0.47857142857142865</c:v>
                </c:pt>
                <c:pt idx="4">
                  <c:v>0.32367149758454117</c:v>
                </c:pt>
                <c:pt idx="5">
                  <c:v>0.46897810218978098</c:v>
                </c:pt>
                <c:pt idx="6">
                  <c:v>0.21787922786481428</c:v>
                </c:pt>
                <c:pt idx="7">
                  <c:v>0.23011922010466157</c:v>
                </c:pt>
                <c:pt idx="8">
                  <c:v>0.18656716417910446</c:v>
                </c:pt>
                <c:pt idx="9">
                  <c:v>0.34311670160726759</c:v>
                </c:pt>
                <c:pt idx="10">
                  <c:v>0.17533818938605616</c:v>
                </c:pt>
                <c:pt idx="11">
                  <c:v>0.16910137228862321</c:v>
                </c:pt>
                <c:pt idx="12">
                  <c:v>0.31957591821279818</c:v>
                </c:pt>
                <c:pt idx="13">
                  <c:v>8.2065997130559509E-2</c:v>
                </c:pt>
                <c:pt idx="14">
                  <c:v>0.20843277645186964</c:v>
                </c:pt>
                <c:pt idx="15">
                  <c:v>0.15141540487162608</c:v>
                </c:pt>
                <c:pt idx="16">
                  <c:v>8.290451686678102E-2</c:v>
                </c:pt>
                <c:pt idx="17">
                  <c:v>0.16402675114396348</c:v>
                </c:pt>
                <c:pt idx="18">
                  <c:v>0.14998488055639547</c:v>
                </c:pt>
                <c:pt idx="19">
                  <c:v>8.0725742834604208E-2</c:v>
                </c:pt>
                <c:pt idx="20">
                  <c:v>8.7226277372262739E-2</c:v>
                </c:pt>
                <c:pt idx="21">
                  <c:v>9.1865279176457371E-2</c:v>
                </c:pt>
                <c:pt idx="22">
                  <c:v>0.11006353761016596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A-429F-94DD-1EF8A5EB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86448"/>
        <c:axId val="1432229904"/>
      </c:scatterChart>
      <c:valAx>
        <c:axId val="11750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29904"/>
        <c:crosses val="autoZero"/>
        <c:crossBetween val="midCat"/>
      </c:valAx>
      <c:valAx>
        <c:axId val="14322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Chicago!$D$1</c:f>
              <c:strCache>
                <c:ptCount val="1"/>
                <c:pt idx="0">
                  <c:v>percent increase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Chicago!$C$2:$C$27</c:f>
              <c:numCache>
                <c:formatCode>0.0000%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5.6666666666666664E-5</c:v>
                </c:pt>
                <c:pt idx="3">
                  <c:v>7.9259259259259265E-5</c:v>
                </c:pt>
                <c:pt idx="4">
                  <c:v>1.2851851851851851E-4</c:v>
                </c:pt>
                <c:pt idx="5">
                  <c:v>1.9222222222222224E-4</c:v>
                </c:pt>
                <c:pt idx="6">
                  <c:v>2.3555555555555556E-4</c:v>
                </c:pt>
                <c:pt idx="7">
                  <c:v>2.9148148148148149E-4</c:v>
                </c:pt>
                <c:pt idx="8">
                  <c:v>3.4074074074074074E-4</c:v>
                </c:pt>
                <c:pt idx="9">
                  <c:v>4.3333333333333331E-4</c:v>
                </c:pt>
                <c:pt idx="10">
                  <c:v>5.085185185185185E-4</c:v>
                </c:pt>
                <c:pt idx="11">
                  <c:v>6.0074074074074077E-4</c:v>
                </c:pt>
                <c:pt idx="12">
                  <c:v>7.5629629629629625E-4</c:v>
                </c:pt>
                <c:pt idx="13">
                  <c:v>8.1999999999999998E-4</c:v>
                </c:pt>
                <c:pt idx="14">
                  <c:v>1.0055555555555555E-3</c:v>
                </c:pt>
                <c:pt idx="15">
                  <c:v>1.1577777777777778E-3</c:v>
                </c:pt>
                <c:pt idx="16">
                  <c:v>1.2296296296296296E-3</c:v>
                </c:pt>
                <c:pt idx="17">
                  <c:v>1.4340740740740742E-3</c:v>
                </c:pt>
                <c:pt idx="18">
                  <c:v>1.6192592592592593E-3</c:v>
                </c:pt>
                <c:pt idx="19">
                  <c:v>1.7422222222222223E-3</c:v>
                </c:pt>
                <c:pt idx="20">
                  <c:v>1.9166666666666666E-3</c:v>
                </c:pt>
                <c:pt idx="21">
                  <c:v>2.0892592592592595E-3</c:v>
                </c:pt>
                <c:pt idx="22">
                  <c:v>2.3218518518518519E-3</c:v>
                </c:pt>
              </c:numCache>
            </c:numRef>
          </c:xVal>
          <c:yVal>
            <c:numRef>
              <c:f>Chicago!$D$2:$D$27</c:f>
              <c:numCache>
                <c:formatCode>0.0%</c:formatCode>
                <c:ptCount val="26"/>
                <c:pt idx="3">
                  <c:v>0.39869281045751626</c:v>
                </c:pt>
                <c:pt idx="4">
                  <c:v>0.62149532710280364</c:v>
                </c:pt>
                <c:pt idx="5">
                  <c:v>0.49567723342939485</c:v>
                </c:pt>
                <c:pt idx="6">
                  <c:v>0.22543352601156075</c:v>
                </c:pt>
                <c:pt idx="7">
                  <c:v>0.23742138364779874</c:v>
                </c:pt>
                <c:pt idx="8">
                  <c:v>0.16899618805590855</c:v>
                </c:pt>
                <c:pt idx="9">
                  <c:v>0.27173913043478271</c:v>
                </c:pt>
                <c:pt idx="10">
                  <c:v>0.17350427350427355</c:v>
                </c:pt>
                <c:pt idx="11">
                  <c:v>0.1813546977421705</c:v>
                </c:pt>
                <c:pt idx="12">
                  <c:v>0.25893958076448831</c:v>
                </c:pt>
                <c:pt idx="13">
                  <c:v>8.4231145935357521E-2</c:v>
                </c:pt>
                <c:pt idx="14">
                  <c:v>0.22628726287262868</c:v>
                </c:pt>
                <c:pt idx="15">
                  <c:v>0.15138121546961325</c:v>
                </c:pt>
                <c:pt idx="16">
                  <c:v>6.2060140754958359E-2</c:v>
                </c:pt>
                <c:pt idx="17">
                  <c:v>0.16626506024096388</c:v>
                </c:pt>
                <c:pt idx="18">
                  <c:v>0.12913223140495877</c:v>
                </c:pt>
                <c:pt idx="19">
                  <c:v>7.5937785910338507E-2</c:v>
                </c:pt>
                <c:pt idx="20">
                  <c:v>0.10012755102040827</c:v>
                </c:pt>
                <c:pt idx="21">
                  <c:v>9.0048309178744068E-2</c:v>
                </c:pt>
                <c:pt idx="22">
                  <c:v>0.11132777876263078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4-4584-98BF-3841172B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02384"/>
        <c:axId val="1432236560"/>
      </c:scatterChart>
      <c:valAx>
        <c:axId val="14327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36560"/>
        <c:crosses val="autoZero"/>
        <c:crossBetween val="midCat"/>
      </c:valAx>
      <c:valAx>
        <c:axId val="14322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16</xdr:row>
      <xdr:rowOff>22860</xdr:rowOff>
    </xdr:from>
    <xdr:to>
      <xdr:col>20</xdr:col>
      <xdr:colOff>563880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8906E-16B5-4A44-8599-BF1182B4A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31</xdr:row>
      <xdr:rowOff>99060</xdr:rowOff>
    </xdr:from>
    <xdr:to>
      <xdr:col>20</xdr:col>
      <xdr:colOff>579120</xdr:colOff>
      <xdr:row>46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A142A-AC29-4EE3-951A-F1D92E696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281940</xdr:colOff>
      <xdr:row>47</xdr:row>
      <xdr:rowOff>53340</xdr:rowOff>
    </xdr:from>
    <xdr:to>
      <xdr:col>20</xdr:col>
      <xdr:colOff>586740</xdr:colOff>
      <xdr:row>62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EFBB17-6AAB-4169-9B45-E1197D67B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144780</xdr:colOff>
      <xdr:row>0</xdr:row>
      <xdr:rowOff>0</xdr:rowOff>
    </xdr:from>
    <xdr:to>
      <xdr:col>30</xdr:col>
      <xdr:colOff>449580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62FAC-C123-409B-849C-67BE17DF8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259080</xdr:colOff>
      <xdr:row>0</xdr:row>
      <xdr:rowOff>0</xdr:rowOff>
    </xdr:from>
    <xdr:to>
      <xdr:col>20</xdr:col>
      <xdr:colOff>563880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EB9969-5E23-4575-A034-241EEF8C9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0</xdr:row>
      <xdr:rowOff>0</xdr:rowOff>
    </xdr:from>
    <xdr:to>
      <xdr:col>17</xdr:col>
      <xdr:colOff>281940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E0FD2-6577-445F-B27F-0C45FC36C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17</xdr:col>
      <xdr:colOff>190500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9E1FF-B7F6-40A8-9CAC-D51A34A9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03B6-278B-4D59-885A-D9FB04C15484}">
  <dimension ref="A1:W35"/>
  <sheetViews>
    <sheetView topLeftCell="A7" workbookViewId="0">
      <selection activeCell="C24" sqref="C24"/>
    </sheetView>
  </sheetViews>
  <sheetFormatPr defaultRowHeight="14.4" x14ac:dyDescent="0.3"/>
  <cols>
    <col min="3" max="3" width="8.88671875" style="11"/>
    <col min="11" max="12" width="8.88671875" style="2"/>
  </cols>
  <sheetData>
    <row r="1" spans="1:23" x14ac:dyDescent="0.3">
      <c r="A1">
        <v>12700000</v>
      </c>
      <c r="B1" t="s">
        <v>4</v>
      </c>
      <c r="C1" s="11" t="s">
        <v>11</v>
      </c>
      <c r="D1" t="s">
        <v>9</v>
      </c>
      <c r="E1" t="s">
        <v>13</v>
      </c>
      <c r="F1" t="s">
        <v>5</v>
      </c>
      <c r="G1" t="s">
        <v>1</v>
      </c>
      <c r="H1" t="s">
        <v>6</v>
      </c>
      <c r="I1" t="s">
        <v>7</v>
      </c>
      <c r="J1" t="s">
        <v>12</v>
      </c>
      <c r="K1" s="2" t="s">
        <v>2</v>
      </c>
      <c r="L1" s="2" t="s">
        <v>3</v>
      </c>
      <c r="V1" t="s">
        <v>8</v>
      </c>
      <c r="W1" t="s">
        <v>0</v>
      </c>
    </row>
    <row r="2" spans="1:23" x14ac:dyDescent="0.3">
      <c r="A2" s="1">
        <v>43899</v>
      </c>
      <c r="B2">
        <f t="shared" ref="B2:B27" si="0">W2 + G2</f>
        <v>11</v>
      </c>
      <c r="C2" s="11">
        <f t="shared" ref="C2:C27" si="1">B2/$A$1</f>
        <v>8.6614173228346459E-7</v>
      </c>
      <c r="G2">
        <v>0</v>
      </c>
      <c r="H2">
        <v>263</v>
      </c>
      <c r="K2" s="2">
        <f>B2/H2</f>
        <v>4.1825095057034217E-2</v>
      </c>
      <c r="V2">
        <v>0</v>
      </c>
      <c r="W2">
        <v>11</v>
      </c>
    </row>
    <row r="3" spans="1:23" x14ac:dyDescent="0.3">
      <c r="A3" s="1">
        <f t="shared" ref="A3:A35" si="2">A2+1</f>
        <v>43900</v>
      </c>
      <c r="B3">
        <f t="shared" si="0"/>
        <v>19</v>
      </c>
      <c r="C3" s="11">
        <f t="shared" si="1"/>
        <v>1.4960629921259843E-6</v>
      </c>
      <c r="D3" s="2">
        <f>B3/B2 - 1</f>
        <v>0.72727272727272729</v>
      </c>
      <c r="E3" s="15">
        <f>LOG(D3/J3)</f>
        <v>0.48231250086989486</v>
      </c>
      <c r="F3">
        <f t="shared" ref="F3:F16" si="3">B3 - B2</f>
        <v>8</v>
      </c>
      <c r="G3">
        <v>0</v>
      </c>
      <c r="H3">
        <v>326</v>
      </c>
      <c r="I3">
        <f>H3 - H2</f>
        <v>63</v>
      </c>
      <c r="J3" s="2">
        <f>H3/H2 - 1</f>
        <v>0.23954372623574138</v>
      </c>
      <c r="K3" s="2">
        <f t="shared" ref="K3:K14" si="4">B3/H3</f>
        <v>5.8282208588957052E-2</v>
      </c>
      <c r="L3" s="2">
        <f>(B3 - B2)/(H3 - H2)</f>
        <v>0.12698412698412698</v>
      </c>
      <c r="V3">
        <f>V2+1</f>
        <v>1</v>
      </c>
      <c r="W3">
        <v>19</v>
      </c>
    </row>
    <row r="4" spans="1:23" x14ac:dyDescent="0.3">
      <c r="A4" s="1">
        <f t="shared" si="2"/>
        <v>43901</v>
      </c>
      <c r="B4">
        <f t="shared" si="0"/>
        <v>25</v>
      </c>
      <c r="C4" s="11">
        <f t="shared" si="1"/>
        <v>1.9685039370078741E-6</v>
      </c>
      <c r="D4" s="2">
        <f t="shared" ref="D4:D16" si="5">B4/B3 - 1</f>
        <v>0.31578947368421062</v>
      </c>
      <c r="E4" s="15">
        <f t="shared" ref="E4:E26" si="6">LOG(D4/J4)</f>
        <v>0.39983139277901852</v>
      </c>
      <c r="F4">
        <f t="shared" si="3"/>
        <v>6</v>
      </c>
      <c r="G4">
        <v>0</v>
      </c>
      <c r="H4">
        <v>367</v>
      </c>
      <c r="I4">
        <f t="shared" ref="I4:I14" si="7">H4 - H3</f>
        <v>41</v>
      </c>
      <c r="J4" s="2">
        <f t="shared" ref="J4:J26" si="8">H4/H3 - 1</f>
        <v>0.12576687116564411</v>
      </c>
      <c r="K4" s="2">
        <f t="shared" si="4"/>
        <v>6.8119891008174394E-2</v>
      </c>
      <c r="L4" s="2">
        <f t="shared" ref="L4:L14" si="9">(B4 - B3)/(H4 - H3)</f>
        <v>0.14634146341463414</v>
      </c>
      <c r="V4">
        <f t="shared" ref="V4:V14" si="10">V3+1</f>
        <v>2</v>
      </c>
      <c r="W4">
        <v>25</v>
      </c>
    </row>
    <row r="5" spans="1:23" x14ac:dyDescent="0.3">
      <c r="A5" s="1">
        <f t="shared" si="2"/>
        <v>43902</v>
      </c>
      <c r="B5">
        <f t="shared" si="0"/>
        <v>32</v>
      </c>
      <c r="C5" s="11">
        <f t="shared" si="1"/>
        <v>2.5196850393700787E-6</v>
      </c>
      <c r="D5" s="2">
        <f t="shared" si="5"/>
        <v>0.28000000000000003</v>
      </c>
      <c r="E5" s="15">
        <f t="shared" si="6"/>
        <v>0.30425391949637243</v>
      </c>
      <c r="F5">
        <f t="shared" si="3"/>
        <v>7</v>
      </c>
      <c r="G5">
        <v>0</v>
      </c>
      <c r="H5">
        <v>418</v>
      </c>
      <c r="I5">
        <f t="shared" si="7"/>
        <v>51</v>
      </c>
      <c r="J5" s="2">
        <f t="shared" si="8"/>
        <v>0.13896457765667569</v>
      </c>
      <c r="K5" s="2">
        <f t="shared" si="4"/>
        <v>7.6555023923444973E-2</v>
      </c>
      <c r="L5" s="2">
        <f t="shared" si="9"/>
        <v>0.13725490196078433</v>
      </c>
      <c r="V5">
        <f t="shared" si="10"/>
        <v>3</v>
      </c>
      <c r="W5">
        <v>32</v>
      </c>
    </row>
    <row r="6" spans="1:23" x14ac:dyDescent="0.3">
      <c r="A6" s="1">
        <f t="shared" si="2"/>
        <v>43903</v>
      </c>
      <c r="B6">
        <f t="shared" si="0"/>
        <v>46</v>
      </c>
      <c r="C6" s="11">
        <f t="shared" si="1"/>
        <v>3.6220472440944883E-6</v>
      </c>
      <c r="D6" s="2">
        <f t="shared" si="5"/>
        <v>0.4375</v>
      </c>
      <c r="E6" s="15">
        <f t="shared" si="6"/>
        <v>0.8471809911625493</v>
      </c>
      <c r="F6">
        <f t="shared" si="3"/>
        <v>14</v>
      </c>
      <c r="G6">
        <v>0</v>
      </c>
      <c r="H6">
        <v>444</v>
      </c>
      <c r="I6">
        <f t="shared" si="7"/>
        <v>26</v>
      </c>
      <c r="J6" s="2">
        <f t="shared" si="8"/>
        <v>6.2200956937799035E-2</v>
      </c>
      <c r="K6" s="2">
        <f t="shared" si="4"/>
        <v>0.1036036036036036</v>
      </c>
      <c r="L6" s="2">
        <f t="shared" si="9"/>
        <v>0.53846153846153844</v>
      </c>
      <c r="V6">
        <f t="shared" si="10"/>
        <v>4</v>
      </c>
      <c r="W6">
        <v>46</v>
      </c>
    </row>
    <row r="7" spans="1:23" x14ac:dyDescent="0.3">
      <c r="A7" s="1">
        <f t="shared" si="2"/>
        <v>43904</v>
      </c>
      <c r="B7">
        <f t="shared" si="0"/>
        <v>64</v>
      </c>
      <c r="C7" s="11">
        <f t="shared" si="1"/>
        <v>5.0393700787401574E-6</v>
      </c>
      <c r="D7" s="2">
        <f t="shared" si="5"/>
        <v>0.39130434782608692</v>
      </c>
      <c r="E7" s="15">
        <f t="shared" si="6"/>
        <v>-0.18170628333347927</v>
      </c>
      <c r="F7">
        <f t="shared" si="3"/>
        <v>18</v>
      </c>
      <c r="G7">
        <v>0</v>
      </c>
      <c r="H7">
        <v>708</v>
      </c>
      <c r="I7">
        <f t="shared" si="7"/>
        <v>264</v>
      </c>
      <c r="J7" s="2">
        <f t="shared" si="8"/>
        <v>0.59459459459459452</v>
      </c>
      <c r="K7" s="2">
        <f t="shared" si="4"/>
        <v>9.03954802259887E-2</v>
      </c>
      <c r="L7" s="2">
        <f t="shared" si="9"/>
        <v>6.8181818181818177E-2</v>
      </c>
      <c r="V7">
        <f t="shared" si="10"/>
        <v>5</v>
      </c>
      <c r="W7">
        <v>64</v>
      </c>
    </row>
    <row r="8" spans="1:23" x14ac:dyDescent="0.3">
      <c r="A8" s="1">
        <f t="shared" si="2"/>
        <v>43905</v>
      </c>
      <c r="B8">
        <f t="shared" si="0"/>
        <v>93</v>
      </c>
      <c r="C8" s="11">
        <f t="shared" si="1"/>
        <v>7.3228346456692913E-6</v>
      </c>
      <c r="D8" s="2">
        <f t="shared" si="5"/>
        <v>0.453125</v>
      </c>
      <c r="E8" s="15">
        <f t="shared" si="6"/>
        <v>5.1920193870863838E-3</v>
      </c>
      <c r="F8">
        <f t="shared" si="3"/>
        <v>29</v>
      </c>
      <c r="G8">
        <v>0</v>
      </c>
      <c r="H8">
        <v>1025</v>
      </c>
      <c r="I8">
        <f t="shared" si="7"/>
        <v>317</v>
      </c>
      <c r="J8" s="2">
        <f t="shared" si="8"/>
        <v>0.44774011299435035</v>
      </c>
      <c r="K8" s="2">
        <f t="shared" si="4"/>
        <v>9.0731707317073168E-2</v>
      </c>
      <c r="L8" s="2">
        <f t="shared" si="9"/>
        <v>9.1482649842271294E-2</v>
      </c>
      <c r="V8">
        <f t="shared" si="10"/>
        <v>6</v>
      </c>
      <c r="W8">
        <v>93</v>
      </c>
    </row>
    <row r="9" spans="1:23" x14ac:dyDescent="0.3">
      <c r="A9" s="1">
        <f t="shared" si="2"/>
        <v>43906</v>
      </c>
      <c r="B9">
        <f t="shared" si="0"/>
        <v>105</v>
      </c>
      <c r="C9" s="11">
        <f t="shared" si="1"/>
        <v>8.267716535433071E-6</v>
      </c>
      <c r="D9" s="2">
        <f t="shared" si="5"/>
        <v>0.12903225806451624</v>
      </c>
      <c r="E9" s="15">
        <f t="shared" si="6"/>
        <v>4.9540155579337421E-2</v>
      </c>
      <c r="F9">
        <f t="shared" si="3"/>
        <v>12</v>
      </c>
      <c r="G9">
        <v>0</v>
      </c>
      <c r="H9">
        <v>1143</v>
      </c>
      <c r="I9">
        <f t="shared" si="7"/>
        <v>118</v>
      </c>
      <c r="J9" s="2">
        <f t="shared" si="8"/>
        <v>0.1151219512195123</v>
      </c>
      <c r="K9" s="2">
        <f t="shared" si="4"/>
        <v>9.1863517060367453E-2</v>
      </c>
      <c r="L9" s="2">
        <f t="shared" si="9"/>
        <v>0.10169491525423729</v>
      </c>
      <c r="V9">
        <f t="shared" si="10"/>
        <v>7</v>
      </c>
      <c r="W9">
        <v>105</v>
      </c>
    </row>
    <row r="10" spans="1:23" x14ac:dyDescent="0.3">
      <c r="A10" s="1">
        <f t="shared" si="2"/>
        <v>43907</v>
      </c>
      <c r="B10">
        <f t="shared" si="0"/>
        <v>161</v>
      </c>
      <c r="C10" s="11">
        <f t="shared" si="1"/>
        <v>1.2677165354330709E-5</v>
      </c>
      <c r="D10" s="2">
        <f t="shared" si="5"/>
        <v>0.53333333333333344</v>
      </c>
      <c r="E10" s="15">
        <f t="shared" si="6"/>
        <v>0.23237674221935092</v>
      </c>
      <c r="F10">
        <f t="shared" si="3"/>
        <v>56</v>
      </c>
      <c r="G10">
        <v>1</v>
      </c>
      <c r="H10">
        <v>1500</v>
      </c>
      <c r="I10">
        <f t="shared" si="7"/>
        <v>357</v>
      </c>
      <c r="J10" s="2">
        <f t="shared" si="8"/>
        <v>0.31233595800524938</v>
      </c>
      <c r="K10" s="2">
        <f t="shared" si="4"/>
        <v>0.10733333333333334</v>
      </c>
      <c r="L10" s="2">
        <f t="shared" si="9"/>
        <v>0.15686274509803921</v>
      </c>
      <c r="V10">
        <f t="shared" si="10"/>
        <v>8</v>
      </c>
      <c r="W10">
        <v>160</v>
      </c>
    </row>
    <row r="11" spans="1:23" x14ac:dyDescent="0.3">
      <c r="A11" s="1">
        <f t="shared" si="2"/>
        <v>43908</v>
      </c>
      <c r="B11">
        <f t="shared" si="0"/>
        <v>289</v>
      </c>
      <c r="C11" s="11">
        <f t="shared" si="1"/>
        <v>2.2755905511811022E-5</v>
      </c>
      <c r="D11" s="2">
        <f t="shared" si="5"/>
        <v>0.79503105590062106</v>
      </c>
      <c r="E11" s="15">
        <f t="shared" si="6"/>
        <v>0.33453627494250082</v>
      </c>
      <c r="F11">
        <f t="shared" si="3"/>
        <v>128</v>
      </c>
      <c r="G11">
        <v>1</v>
      </c>
      <c r="H11">
        <v>2052</v>
      </c>
      <c r="I11">
        <f t="shared" si="7"/>
        <v>552</v>
      </c>
      <c r="J11" s="2">
        <f t="shared" si="8"/>
        <v>0.3680000000000001</v>
      </c>
      <c r="K11" s="2">
        <f t="shared" si="4"/>
        <v>0.14083820662768032</v>
      </c>
      <c r="L11" s="2">
        <f t="shared" si="9"/>
        <v>0.2318840579710145</v>
      </c>
      <c r="V11">
        <f t="shared" si="10"/>
        <v>9</v>
      </c>
      <c r="W11">
        <v>288</v>
      </c>
    </row>
    <row r="12" spans="1:23" x14ac:dyDescent="0.3">
      <c r="A12" s="1">
        <f t="shared" si="2"/>
        <v>43909</v>
      </c>
      <c r="B12">
        <f t="shared" si="0"/>
        <v>426</v>
      </c>
      <c r="C12" s="11">
        <f t="shared" si="1"/>
        <v>3.3543307086614174E-5</v>
      </c>
      <c r="D12" s="2">
        <f t="shared" si="5"/>
        <v>0.47404844290657433</v>
      </c>
      <c r="E12" s="15">
        <f t="shared" si="6"/>
        <v>-5.299761158385298E-2</v>
      </c>
      <c r="F12">
        <f t="shared" si="3"/>
        <v>137</v>
      </c>
      <c r="G12">
        <v>4</v>
      </c>
      <c r="H12">
        <v>3151</v>
      </c>
      <c r="I12">
        <f t="shared" si="7"/>
        <v>1099</v>
      </c>
      <c r="J12" s="2">
        <f t="shared" si="8"/>
        <v>0.53557504873294337</v>
      </c>
      <c r="K12" s="2">
        <f t="shared" si="4"/>
        <v>0.13519517613456045</v>
      </c>
      <c r="L12" s="2">
        <f t="shared" si="9"/>
        <v>0.12465878070973613</v>
      </c>
      <c r="V12">
        <f t="shared" si="10"/>
        <v>10</v>
      </c>
      <c r="W12">
        <v>422</v>
      </c>
    </row>
    <row r="13" spans="1:23" x14ac:dyDescent="0.3">
      <c r="A13" s="1">
        <f t="shared" si="2"/>
        <v>43910</v>
      </c>
      <c r="B13">
        <f t="shared" si="0"/>
        <v>590</v>
      </c>
      <c r="C13" s="11">
        <f t="shared" si="1"/>
        <v>4.6456692913385825E-5</v>
      </c>
      <c r="D13" s="2">
        <f t="shared" si="5"/>
        <v>0.38497652582159625</v>
      </c>
      <c r="E13" s="15">
        <f t="shared" si="6"/>
        <v>2.8886790589837195E-2</v>
      </c>
      <c r="F13">
        <f t="shared" si="3"/>
        <v>164</v>
      </c>
      <c r="G13">
        <v>5</v>
      </c>
      <c r="H13">
        <v>4286</v>
      </c>
      <c r="I13">
        <f t="shared" si="7"/>
        <v>1135</v>
      </c>
      <c r="J13" s="2">
        <f t="shared" si="8"/>
        <v>0.36020311012377015</v>
      </c>
      <c r="K13" s="2">
        <f t="shared" si="4"/>
        <v>0.13765748950069995</v>
      </c>
      <c r="L13" s="2">
        <f t="shared" si="9"/>
        <v>0.14449339207048459</v>
      </c>
      <c r="V13">
        <f t="shared" si="10"/>
        <v>11</v>
      </c>
      <c r="W13">
        <v>585</v>
      </c>
    </row>
    <row r="14" spans="1:23" x14ac:dyDescent="0.3">
      <c r="A14" s="3">
        <f t="shared" si="2"/>
        <v>43911</v>
      </c>
      <c r="B14" s="4">
        <f t="shared" si="0"/>
        <v>759</v>
      </c>
      <c r="C14" s="12">
        <f t="shared" si="1"/>
        <v>5.9763779527559056E-5</v>
      </c>
      <c r="D14" s="5">
        <f t="shared" si="5"/>
        <v>0.28644067796610173</v>
      </c>
      <c r="E14" s="16">
        <f t="shared" si="6"/>
        <v>-0.2033907339904448</v>
      </c>
      <c r="F14" s="4">
        <f t="shared" si="3"/>
        <v>169</v>
      </c>
      <c r="G14" s="4">
        <v>6</v>
      </c>
      <c r="H14" s="4">
        <v>6247</v>
      </c>
      <c r="I14" s="4">
        <f t="shared" si="7"/>
        <v>1961</v>
      </c>
      <c r="J14" s="5">
        <f t="shared" si="8"/>
        <v>0.4575361642557163</v>
      </c>
      <c r="K14" s="5">
        <f t="shared" si="4"/>
        <v>0.12149831919321274</v>
      </c>
      <c r="L14" s="5">
        <f t="shared" si="9"/>
        <v>8.6180520142784295E-2</v>
      </c>
      <c r="M14" t="s">
        <v>10</v>
      </c>
      <c r="V14">
        <f t="shared" si="10"/>
        <v>12</v>
      </c>
      <c r="W14">
        <v>753</v>
      </c>
    </row>
    <row r="15" spans="1:23" x14ac:dyDescent="0.3">
      <c r="A15" s="1">
        <f t="shared" si="2"/>
        <v>43912</v>
      </c>
      <c r="B15">
        <f t="shared" si="0"/>
        <v>1058</v>
      </c>
      <c r="C15" s="11">
        <f t="shared" si="1"/>
        <v>8.3307086614173225E-5</v>
      </c>
      <c r="D15" s="2">
        <f t="shared" si="5"/>
        <v>0.39393939393939403</v>
      </c>
      <c r="E15" s="15">
        <f t="shared" si="6"/>
        <v>6.3333428472242007E-2</v>
      </c>
      <c r="F15">
        <f t="shared" si="3"/>
        <v>299</v>
      </c>
      <c r="G15">
        <v>9</v>
      </c>
      <c r="H15">
        <v>8374</v>
      </c>
      <c r="I15">
        <f t="shared" ref="I15:I17" si="11">H15 - H14</f>
        <v>2127</v>
      </c>
      <c r="J15" s="2">
        <f t="shared" si="8"/>
        <v>0.34048343204738285</v>
      </c>
      <c r="K15" s="2">
        <f t="shared" ref="K15:K22" si="12">B15/H15</f>
        <v>0.12634344399331263</v>
      </c>
      <c r="L15" s="2">
        <f t="shared" ref="L15:L22" si="13">(B15 - B14)/(H15 - H14)</f>
        <v>0.14057357780912083</v>
      </c>
      <c r="W15">
        <v>1049</v>
      </c>
    </row>
    <row r="16" spans="1:23" x14ac:dyDescent="0.3">
      <c r="A16" s="1">
        <f t="shared" si="2"/>
        <v>43913</v>
      </c>
      <c r="B16">
        <f t="shared" si="0"/>
        <v>1297</v>
      </c>
      <c r="C16" s="11">
        <f t="shared" si="1"/>
        <v>1.021259842519685E-4</v>
      </c>
      <c r="D16" s="2">
        <f t="shared" si="5"/>
        <v>0.22589792060491498</v>
      </c>
      <c r="E16" s="15">
        <f t="shared" si="6"/>
        <v>0.10249459232480253</v>
      </c>
      <c r="F16">
        <f t="shared" si="3"/>
        <v>239</v>
      </c>
      <c r="G16">
        <v>12</v>
      </c>
      <c r="H16">
        <v>9868</v>
      </c>
      <c r="I16">
        <f t="shared" si="11"/>
        <v>1494</v>
      </c>
      <c r="J16" s="2">
        <f t="shared" si="8"/>
        <v>0.17840936231191784</v>
      </c>
      <c r="K16" s="2">
        <f t="shared" si="12"/>
        <v>0.13143494122415889</v>
      </c>
      <c r="L16" s="2">
        <f t="shared" si="13"/>
        <v>0.15997322623828647</v>
      </c>
      <c r="W16">
        <v>1285</v>
      </c>
    </row>
    <row r="17" spans="1:23" x14ac:dyDescent="0.3">
      <c r="A17" s="1">
        <f t="shared" si="2"/>
        <v>43914</v>
      </c>
      <c r="B17">
        <f t="shared" si="0"/>
        <v>1551</v>
      </c>
      <c r="C17" s="11">
        <f t="shared" si="1"/>
        <v>1.221259842519685E-4</v>
      </c>
      <c r="D17" s="2">
        <f t="shared" ref="D17" si="14">B17/B16 - 1</f>
        <v>0.19583654587509636</v>
      </c>
      <c r="E17" s="15">
        <f t="shared" si="6"/>
        <v>7.7412861447155173E-2</v>
      </c>
      <c r="F17">
        <f t="shared" ref="F17" si="15">B17 - B16</f>
        <v>254</v>
      </c>
      <c r="G17">
        <v>16</v>
      </c>
      <c r="H17">
        <v>11485</v>
      </c>
      <c r="I17">
        <f t="shared" si="11"/>
        <v>1617</v>
      </c>
      <c r="J17" s="2">
        <f t="shared" si="8"/>
        <v>0.16386299148763683</v>
      </c>
      <c r="K17" s="2">
        <f t="shared" si="12"/>
        <v>0.13504571179799738</v>
      </c>
      <c r="L17" s="2">
        <f t="shared" si="13"/>
        <v>0.15708101422387136</v>
      </c>
      <c r="W17">
        <v>1535</v>
      </c>
    </row>
    <row r="18" spans="1:23" x14ac:dyDescent="0.3">
      <c r="A18" s="1">
        <f t="shared" si="2"/>
        <v>43915</v>
      </c>
      <c r="B18">
        <f t="shared" si="0"/>
        <v>1884</v>
      </c>
      <c r="C18" s="11">
        <f t="shared" si="1"/>
        <v>1.4834645669291338E-4</v>
      </c>
      <c r="D18" s="2">
        <f t="shared" ref="D18" si="16">B18/B17 - 1</f>
        <v>0.2147001934235977</v>
      </c>
      <c r="E18" s="15">
        <f t="shared" si="6"/>
        <v>-4.3243668016987563E-2</v>
      </c>
      <c r="F18">
        <f t="shared" ref="F18" si="17">B18 - B17</f>
        <v>333</v>
      </c>
      <c r="G18">
        <v>19</v>
      </c>
      <c r="H18">
        <v>14209</v>
      </c>
      <c r="I18">
        <f t="shared" ref="I18:I22" si="18">H18 - H17</f>
        <v>2724</v>
      </c>
      <c r="J18" s="2">
        <f t="shared" si="8"/>
        <v>0.23717892903787541</v>
      </c>
      <c r="K18" s="2">
        <f t="shared" si="12"/>
        <v>0.13259201914279681</v>
      </c>
      <c r="L18" s="2">
        <f t="shared" si="13"/>
        <v>0.1222466960352423</v>
      </c>
      <c r="W18">
        <v>1865</v>
      </c>
    </row>
    <row r="19" spans="1:23" x14ac:dyDescent="0.3">
      <c r="A19" s="1">
        <f t="shared" si="2"/>
        <v>43916</v>
      </c>
      <c r="B19">
        <f t="shared" si="0"/>
        <v>2564</v>
      </c>
      <c r="C19" s="11">
        <f t="shared" si="1"/>
        <v>2.0188976377952757E-4</v>
      </c>
      <c r="D19" s="2">
        <f t="shared" ref="D19" si="19">B19/B18 - 1</f>
        <v>0.36093418259023347</v>
      </c>
      <c r="E19" s="15">
        <f t="shared" si="6"/>
        <v>0.32581738969888391</v>
      </c>
      <c r="F19">
        <f t="shared" ref="F19" si="20">B19 - B18</f>
        <v>680</v>
      </c>
      <c r="G19">
        <v>26</v>
      </c>
      <c r="H19">
        <v>16631</v>
      </c>
      <c r="I19">
        <f t="shared" si="18"/>
        <v>2422</v>
      </c>
      <c r="J19" s="2">
        <f t="shared" si="8"/>
        <v>0.17045534520374406</v>
      </c>
      <c r="K19" s="2">
        <f t="shared" si="12"/>
        <v>0.15416992363658227</v>
      </c>
      <c r="L19" s="2">
        <f t="shared" si="13"/>
        <v>0.28075970272502065</v>
      </c>
      <c r="W19">
        <v>2538</v>
      </c>
    </row>
    <row r="20" spans="1:23" x14ac:dyDescent="0.3">
      <c r="A20" s="1">
        <f t="shared" si="2"/>
        <v>43917</v>
      </c>
      <c r="B20">
        <f t="shared" si="0"/>
        <v>3060</v>
      </c>
      <c r="C20" s="11">
        <f t="shared" si="1"/>
        <v>2.4094488188976379E-4</v>
      </c>
      <c r="D20" s="2">
        <f t="shared" ref="D20" si="21">B20/B19 - 1</f>
        <v>0.1934477379095163</v>
      </c>
      <c r="E20" s="15">
        <f t="shared" si="6"/>
        <v>-0.18368791493163389</v>
      </c>
      <c r="F20">
        <f t="shared" ref="F20" si="22">B20 - B19</f>
        <v>496</v>
      </c>
      <c r="G20">
        <v>34</v>
      </c>
      <c r="H20">
        <v>21542</v>
      </c>
      <c r="I20">
        <f t="shared" si="18"/>
        <v>4911</v>
      </c>
      <c r="J20" s="2">
        <f t="shared" si="8"/>
        <v>0.29529192471889854</v>
      </c>
      <c r="K20" s="2">
        <f t="shared" si="12"/>
        <v>0.14204809209915514</v>
      </c>
      <c r="L20" s="2">
        <f t="shared" si="13"/>
        <v>0.10099776013031969</v>
      </c>
      <c r="W20">
        <v>3026</v>
      </c>
    </row>
    <row r="21" spans="1:23" x14ac:dyDescent="0.3">
      <c r="A21" s="1">
        <f t="shared" si="2"/>
        <v>43918</v>
      </c>
      <c r="B21">
        <f t="shared" si="0"/>
        <v>3538</v>
      </c>
      <c r="C21" s="11">
        <f t="shared" si="1"/>
        <v>2.7858267716535432E-4</v>
      </c>
      <c r="D21" s="2">
        <f t="shared" ref="D21" si="23">B21/B20 - 1</f>
        <v>0.15620915032679727</v>
      </c>
      <c r="E21" s="15">
        <f t="shared" si="6"/>
        <v>-6.2622048946293252E-2</v>
      </c>
      <c r="F21">
        <f t="shared" ref="F21" si="24">B21 - B20</f>
        <v>478</v>
      </c>
      <c r="G21">
        <v>47</v>
      </c>
      <c r="H21">
        <v>25429</v>
      </c>
      <c r="I21">
        <f t="shared" si="18"/>
        <v>3887</v>
      </c>
      <c r="J21" s="2">
        <f t="shared" si="8"/>
        <v>0.18043821372203128</v>
      </c>
      <c r="K21" s="2">
        <f t="shared" si="12"/>
        <v>0.13913248653112589</v>
      </c>
      <c r="L21" s="2">
        <f t="shared" si="13"/>
        <v>0.12297401595060457</v>
      </c>
      <c r="W21">
        <v>3491</v>
      </c>
    </row>
    <row r="22" spans="1:23" x14ac:dyDescent="0.3">
      <c r="A22" s="1">
        <f t="shared" si="2"/>
        <v>43919</v>
      </c>
      <c r="B22">
        <f t="shared" si="0"/>
        <v>4661</v>
      </c>
      <c r="C22" s="11">
        <f t="shared" si="1"/>
        <v>3.6700787401574805E-4</v>
      </c>
      <c r="D22" s="2">
        <f t="shared" ref="D22" si="25">B22/B21 - 1</f>
        <v>0.31741096664782353</v>
      </c>
      <c r="E22" s="15">
        <f t="shared" si="6"/>
        <v>0.5390364706968761</v>
      </c>
      <c r="F22">
        <f t="shared" ref="F22" si="26">B22 - B21</f>
        <v>1123</v>
      </c>
      <c r="G22">
        <v>65</v>
      </c>
      <c r="H22">
        <v>27762</v>
      </c>
      <c r="I22">
        <f t="shared" si="18"/>
        <v>2333</v>
      </c>
      <c r="J22" s="2">
        <f t="shared" si="8"/>
        <v>9.1745644736324738E-2</v>
      </c>
      <c r="K22" s="2">
        <f t="shared" si="12"/>
        <v>0.16789136229378288</v>
      </c>
      <c r="L22" s="2">
        <f t="shared" si="13"/>
        <v>0.48135447921131591</v>
      </c>
      <c r="W22">
        <v>4596</v>
      </c>
    </row>
    <row r="23" spans="1:23" x14ac:dyDescent="0.3">
      <c r="A23" s="1">
        <f t="shared" si="2"/>
        <v>43920</v>
      </c>
      <c r="B23">
        <f t="shared" si="0"/>
        <v>5130</v>
      </c>
      <c r="C23" s="11">
        <f t="shared" si="1"/>
        <v>4.0393700787401572E-4</v>
      </c>
      <c r="D23" s="2">
        <f t="shared" ref="D23:D28" si="27">B23/B22 - 1</f>
        <v>0.10062218408066936</v>
      </c>
      <c r="E23" s="15">
        <f t="shared" si="6"/>
        <v>1.7361978169083924E-2</v>
      </c>
      <c r="F23">
        <f t="shared" ref="F23:F28" si="28">B23 - B22</f>
        <v>469</v>
      </c>
      <c r="G23">
        <v>73</v>
      </c>
      <c r="H23">
        <v>30446</v>
      </c>
      <c r="I23">
        <f t="shared" ref="I23:I28" si="29">H23 - H22</f>
        <v>2684</v>
      </c>
      <c r="J23" s="2">
        <f t="shared" si="8"/>
        <v>9.667891362293779E-2</v>
      </c>
      <c r="K23" s="2">
        <f t="shared" ref="K23:K28" si="30">B23/H23</f>
        <v>0.16849504039939564</v>
      </c>
      <c r="L23" s="2">
        <f t="shared" ref="L23:L28" si="31">(B23 - B22)/(H23 - H22)</f>
        <v>0.17473919523099851</v>
      </c>
      <c r="W23">
        <v>5057</v>
      </c>
    </row>
    <row r="24" spans="1:23" x14ac:dyDescent="0.3">
      <c r="A24" s="1">
        <f t="shared" si="2"/>
        <v>43921</v>
      </c>
      <c r="B24">
        <f t="shared" si="0"/>
        <v>6093</v>
      </c>
      <c r="C24" s="11">
        <f t="shared" si="1"/>
        <v>4.7976377952755906E-4</v>
      </c>
      <c r="D24" s="2">
        <f t="shared" si="27"/>
        <v>0.18771929824561395</v>
      </c>
      <c r="E24" s="15">
        <f t="shared" si="6"/>
        <v>7.7702134535105327E-2</v>
      </c>
      <c r="F24">
        <f t="shared" si="28"/>
        <v>963</v>
      </c>
      <c r="G24">
        <v>99</v>
      </c>
      <c r="H24">
        <v>35225</v>
      </c>
      <c r="I24">
        <f t="shared" si="29"/>
        <v>4779</v>
      </c>
      <c r="J24" s="2">
        <f t="shared" si="8"/>
        <v>0.15696643237206853</v>
      </c>
      <c r="K24" s="2">
        <f t="shared" si="30"/>
        <v>0.17297374024130588</v>
      </c>
      <c r="L24" s="2">
        <f t="shared" si="31"/>
        <v>0.20150659133709981</v>
      </c>
      <c r="W24">
        <v>5994</v>
      </c>
    </row>
    <row r="25" spans="1:23" x14ac:dyDescent="0.3">
      <c r="A25" s="1">
        <f t="shared" si="2"/>
        <v>43922</v>
      </c>
      <c r="B25">
        <f t="shared" si="0"/>
        <v>7121</v>
      </c>
      <c r="C25" s="11">
        <f t="shared" si="1"/>
        <v>5.6070866141732286E-4</v>
      </c>
      <c r="D25" s="2">
        <f t="shared" si="27"/>
        <v>0.16871820121450853</v>
      </c>
      <c r="E25" s="15">
        <f t="shared" si="6"/>
        <v>6.1447410442873433E-2</v>
      </c>
      <c r="F25">
        <f t="shared" si="28"/>
        <v>1028</v>
      </c>
      <c r="G25">
        <v>141</v>
      </c>
      <c r="H25">
        <v>40384</v>
      </c>
      <c r="I25">
        <f t="shared" si="29"/>
        <v>5159</v>
      </c>
      <c r="J25" s="2">
        <f t="shared" si="8"/>
        <v>0.14645848119233507</v>
      </c>
      <c r="K25" s="2">
        <f t="shared" si="30"/>
        <v>0.17633221077654518</v>
      </c>
      <c r="L25" s="2">
        <f t="shared" si="31"/>
        <v>0.19926342314402015</v>
      </c>
      <c r="W25">
        <v>6980</v>
      </c>
    </row>
    <row r="26" spans="1:23" x14ac:dyDescent="0.3">
      <c r="A26" s="1">
        <f t="shared" si="2"/>
        <v>43923</v>
      </c>
      <c r="B26">
        <f t="shared" si="0"/>
        <v>7852</v>
      </c>
      <c r="C26" s="11">
        <f t="shared" si="1"/>
        <v>6.1826771653543302E-4</v>
      </c>
      <c r="D26" s="2">
        <f t="shared" si="27"/>
        <v>0.10265412161213305</v>
      </c>
      <c r="E26" s="15">
        <f t="shared" si="6"/>
        <v>0.10277242941679784</v>
      </c>
      <c r="F26">
        <f t="shared" si="28"/>
        <v>731</v>
      </c>
      <c r="G26">
        <v>157</v>
      </c>
      <c r="H26">
        <v>43656</v>
      </c>
      <c r="I26">
        <f t="shared" si="29"/>
        <v>3272</v>
      </c>
      <c r="J26" s="2">
        <f t="shared" si="8"/>
        <v>8.1022187004754276E-2</v>
      </c>
      <c r="K26" s="2">
        <f t="shared" si="30"/>
        <v>0.17986072933846436</v>
      </c>
      <c r="L26" s="2">
        <f t="shared" si="31"/>
        <v>0.22341075794621026</v>
      </c>
      <c r="W26">
        <v>7695</v>
      </c>
    </row>
    <row r="27" spans="1:23" x14ac:dyDescent="0.3">
      <c r="A27" s="1">
        <f t="shared" si="2"/>
        <v>43924</v>
      </c>
      <c r="B27">
        <f t="shared" si="0"/>
        <v>9114</v>
      </c>
      <c r="C27" s="11">
        <f t="shared" si="1"/>
        <v>7.1763779527559053E-4</v>
      </c>
      <c r="D27" s="2">
        <f t="shared" si="27"/>
        <v>0.16072338257768726</v>
      </c>
      <c r="E27" s="15">
        <f t="shared" ref="E27" si="32">LOG(D27/J27)</f>
        <v>0.20346067331320139</v>
      </c>
      <c r="F27">
        <f t="shared" si="28"/>
        <v>1262</v>
      </c>
      <c r="G27">
        <v>210</v>
      </c>
      <c r="H27">
        <v>48048</v>
      </c>
      <c r="I27">
        <f t="shared" si="29"/>
        <v>4392</v>
      </c>
      <c r="J27" s="2">
        <f t="shared" ref="J27" si="33">H27/H26 - 1</f>
        <v>0.10060472787245733</v>
      </c>
      <c r="K27" s="2">
        <f t="shared" si="30"/>
        <v>0.18968531468531469</v>
      </c>
      <c r="L27" s="2">
        <f t="shared" si="31"/>
        <v>0.28734061930783245</v>
      </c>
      <c r="W27">
        <v>8904</v>
      </c>
    </row>
    <row r="28" spans="1:23" x14ac:dyDescent="0.3">
      <c r="A28" s="1">
        <f t="shared" si="2"/>
        <v>43925</v>
      </c>
      <c r="B28">
        <f t="shared" ref="B28" si="34">W28 + G28</f>
        <v>10600</v>
      </c>
      <c r="C28" s="11">
        <f t="shared" ref="C28" si="35">B28/$A$1</f>
        <v>8.3464566929133857E-4</v>
      </c>
      <c r="D28" s="2">
        <f t="shared" si="27"/>
        <v>0.16304586350669292</v>
      </c>
      <c r="E28" s="15">
        <f t="shared" ref="E28" si="36">LOG(D28/J28)</f>
        <v>0.15102442981887956</v>
      </c>
      <c r="F28">
        <f t="shared" si="28"/>
        <v>1486</v>
      </c>
      <c r="G28">
        <v>243</v>
      </c>
      <c r="H28">
        <v>53581</v>
      </c>
      <c r="I28">
        <f t="shared" si="29"/>
        <v>5533</v>
      </c>
      <c r="J28" s="2">
        <f t="shared" ref="J28" si="37">H28/H27 - 1</f>
        <v>0.11515567765567769</v>
      </c>
      <c r="K28" s="2">
        <f t="shared" si="30"/>
        <v>0.19783132080401636</v>
      </c>
      <c r="L28" s="2">
        <f t="shared" si="31"/>
        <v>0.26857039580697634</v>
      </c>
      <c r="W28">
        <v>10357</v>
      </c>
    </row>
    <row r="29" spans="1:23" x14ac:dyDescent="0.3">
      <c r="A29" s="1">
        <f t="shared" si="2"/>
        <v>43926</v>
      </c>
      <c r="B29">
        <f>W29 + G29</f>
        <v>11530</v>
      </c>
      <c r="C29" s="11">
        <f>B29/$A$1</f>
        <v>9.0787401574803149E-4</v>
      </c>
      <c r="D29" s="2">
        <f>B29/B28 - 1</f>
        <v>8.773584905660381E-2</v>
      </c>
      <c r="E29" s="15">
        <f>LOG(D29/J29)</f>
        <v>-6.0366681832272451E-2</v>
      </c>
      <c r="F29">
        <f>B29 - B28</f>
        <v>930</v>
      </c>
      <c r="G29">
        <v>274</v>
      </c>
      <c r="H29">
        <v>58983</v>
      </c>
      <c r="I29">
        <f>H29 - H28</f>
        <v>5402</v>
      </c>
      <c r="J29" s="2">
        <f>H29/H28 - 1</f>
        <v>0.10081932028144314</v>
      </c>
      <c r="K29" s="2">
        <f>B29/H29</f>
        <v>0.19548005357475884</v>
      </c>
      <c r="L29" s="2">
        <f>(B29 - B28)/(H29 - H28)</f>
        <v>0.17215845982969272</v>
      </c>
      <c r="W29">
        <v>11256</v>
      </c>
    </row>
    <row r="30" spans="1:23" x14ac:dyDescent="0.3">
      <c r="A30" s="1">
        <f t="shared" si="2"/>
        <v>43927</v>
      </c>
      <c r="B30">
        <f>W30 + G30</f>
        <v>12569</v>
      </c>
      <c r="C30" s="11">
        <f>B30/$A$1</f>
        <v>9.8968503937007873E-4</v>
      </c>
      <c r="D30" s="2">
        <f>B30/B29 - 1</f>
        <v>9.0112749349523069E-2</v>
      </c>
      <c r="E30" s="15">
        <f>LOG(D30/J30)</f>
        <v>0.12792759642275506</v>
      </c>
      <c r="F30">
        <f>B30 - B29</f>
        <v>1039</v>
      </c>
      <c r="G30">
        <v>307</v>
      </c>
      <c r="H30">
        <v>62942</v>
      </c>
      <c r="I30">
        <f>H30 - H29</f>
        <v>3959</v>
      </c>
      <c r="J30" s="2">
        <f>H30/H29 - 1</f>
        <v>6.712103487445531E-2</v>
      </c>
      <c r="K30" s="2">
        <f>B30/H30</f>
        <v>0.19969177973372312</v>
      </c>
      <c r="L30" s="2">
        <f>(B30 - B29)/(H30 - H29)</f>
        <v>0.26244001010356149</v>
      </c>
      <c r="W30">
        <v>12262</v>
      </c>
    </row>
    <row r="31" spans="1:23" x14ac:dyDescent="0.3">
      <c r="A31" s="1">
        <f t="shared" si="2"/>
        <v>43928</v>
      </c>
      <c r="B31">
        <f>W31 + G31</f>
        <v>13929</v>
      </c>
      <c r="C31" s="11">
        <f>B31/$A$1</f>
        <v>1.096771653543307E-3</v>
      </c>
      <c r="D31" s="2">
        <f>B31/B30 - 1</f>
        <v>0.10820272098018946</v>
      </c>
      <c r="E31" s="15">
        <f>LOG(D31/J31)</f>
        <v>7.050015703678772E-2</v>
      </c>
      <c r="F31">
        <f>B31 - B30</f>
        <v>1360</v>
      </c>
      <c r="G31">
        <v>380</v>
      </c>
      <c r="H31">
        <v>68732</v>
      </c>
      <c r="I31">
        <f>H31 - H30</f>
        <v>5790</v>
      </c>
      <c r="J31" s="2">
        <f>H31/H30 - 1</f>
        <v>9.1989450605319156E-2</v>
      </c>
      <c r="K31" s="2">
        <f>B31/H31</f>
        <v>0.20265669557120411</v>
      </c>
      <c r="L31" s="2">
        <f>(B31 - B30)/(H31 - H30)</f>
        <v>0.23488773747841105</v>
      </c>
      <c r="W31">
        <v>13549</v>
      </c>
    </row>
    <row r="32" spans="1:23" x14ac:dyDescent="0.3">
      <c r="A32" s="1">
        <f t="shared" si="2"/>
        <v>43929</v>
      </c>
      <c r="B32">
        <f>W32 + G32</f>
        <v>15540</v>
      </c>
      <c r="C32" s="11">
        <f>B32/$A$1</f>
        <v>1.2236220472440944E-3</v>
      </c>
      <c r="D32" s="2">
        <f>B32/B31 - 1</f>
        <v>0.11565797975446901</v>
      </c>
      <c r="E32" s="15">
        <f>LOG(D32/J32)</f>
        <v>9.8656524420390024E-2</v>
      </c>
      <c r="F32">
        <f>B32 - B31</f>
        <v>1611</v>
      </c>
      <c r="G32">
        <v>462</v>
      </c>
      <c r="H32">
        <v>75066</v>
      </c>
      <c r="I32">
        <f>H32 - H31</f>
        <v>6334</v>
      </c>
      <c r="J32" s="2">
        <f>H32/H31 - 1</f>
        <v>9.2155036955130054E-2</v>
      </c>
      <c r="K32" s="2">
        <f>B32/H32</f>
        <v>0.20701782431460314</v>
      </c>
      <c r="L32" s="2">
        <f>(B32 - B31)/(H32 - H31)</f>
        <v>0.2543416482475529</v>
      </c>
      <c r="W32">
        <v>15078</v>
      </c>
    </row>
    <row r="33" spans="1:1" x14ac:dyDescent="0.3">
      <c r="A33" s="1">
        <f t="shared" si="2"/>
        <v>43930</v>
      </c>
    </row>
    <row r="34" spans="1:1" x14ac:dyDescent="0.3">
      <c r="A34" s="1">
        <f t="shared" si="2"/>
        <v>43931</v>
      </c>
    </row>
    <row r="35" spans="1:1" x14ac:dyDescent="0.3">
      <c r="A35" s="1">
        <f t="shared" si="2"/>
        <v>43932</v>
      </c>
    </row>
  </sheetData>
  <conditionalFormatting sqref="K1:L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D15:D32">
    <cfRule type="colorScale" priority="3">
      <colorScale>
        <cfvo type="min"/>
        <cfvo type="num" val="0.35"/>
        <cfvo type="max"/>
        <color rgb="FF63BE7B"/>
        <color rgb="FFFCFCFF"/>
        <color rgb="FFF8696B"/>
      </colorScale>
    </cfRule>
  </conditionalFormatting>
  <conditionalFormatting sqref="E1:E1048576">
    <cfRule type="colorScale" priority="1">
      <colorScale>
        <cfvo type="formula" val="-LOG(263/11)"/>
        <cfvo type="num" val="0"/>
        <cfvo type="formula" val="LOG(263/11)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FFC1-E272-409F-91D7-BEED4F4D4EFB}">
  <dimension ref="A1:I27"/>
  <sheetViews>
    <sheetView workbookViewId="0">
      <selection activeCell="F24" sqref="F24"/>
    </sheetView>
  </sheetViews>
  <sheetFormatPr defaultRowHeight="14.4" x14ac:dyDescent="0.3"/>
  <sheetData>
    <row r="1" spans="1:9" x14ac:dyDescent="0.3">
      <c r="B1" t="s">
        <v>4</v>
      </c>
      <c r="C1" s="11" t="s">
        <v>11</v>
      </c>
      <c r="D1" t="s">
        <v>9</v>
      </c>
      <c r="E1" t="s">
        <v>5</v>
      </c>
      <c r="F1" t="s">
        <v>1</v>
      </c>
      <c r="G1">
        <v>5200000</v>
      </c>
      <c r="I1" t="s">
        <v>0</v>
      </c>
    </row>
    <row r="2" spans="1:9" x14ac:dyDescent="0.3">
      <c r="A2" s="1">
        <v>43907</v>
      </c>
      <c r="C2" s="11">
        <f>B2/$G$1</f>
        <v>0</v>
      </c>
      <c r="D2" s="2"/>
      <c r="F2">
        <v>1</v>
      </c>
    </row>
    <row r="3" spans="1:9" x14ac:dyDescent="0.3">
      <c r="A3" s="1">
        <f t="shared" ref="A3:A27" si="0">A2+1</f>
        <v>43908</v>
      </c>
      <c r="C3" s="11">
        <f t="shared" ref="C3:C13" si="1">B3/$G$1</f>
        <v>0</v>
      </c>
      <c r="D3" s="2"/>
      <c r="F3">
        <v>1</v>
      </c>
    </row>
    <row r="4" spans="1:9" x14ac:dyDescent="0.3">
      <c r="A4" s="1">
        <f t="shared" si="0"/>
        <v>43909</v>
      </c>
      <c r="B4">
        <f>I4 + F4</f>
        <v>280</v>
      </c>
      <c r="C4" s="11">
        <f t="shared" si="1"/>
        <v>5.3846153846153847E-5</v>
      </c>
      <c r="D4" s="2"/>
      <c r="F4">
        <v>2</v>
      </c>
      <c r="I4">
        <v>278</v>
      </c>
    </row>
    <row r="5" spans="1:9" x14ac:dyDescent="0.3">
      <c r="A5" s="1">
        <f t="shared" si="0"/>
        <v>43910</v>
      </c>
      <c r="B5">
        <f t="shared" ref="B5:B16" si="2">I5 + F5</f>
        <v>414</v>
      </c>
      <c r="C5" s="11">
        <f t="shared" si="1"/>
        <v>7.9615384615384615E-5</v>
      </c>
      <c r="D5" s="2">
        <f t="shared" ref="D5:D10" si="3">B5/B4 - 1</f>
        <v>0.47857142857142865</v>
      </c>
      <c r="E5">
        <f t="shared" ref="E5:E10" si="4">B5 - B4</f>
        <v>134</v>
      </c>
      <c r="F5">
        <v>3</v>
      </c>
      <c r="I5">
        <v>411</v>
      </c>
    </row>
    <row r="6" spans="1:9" x14ac:dyDescent="0.3">
      <c r="A6" s="3">
        <f t="shared" si="0"/>
        <v>43911</v>
      </c>
      <c r="B6" s="4">
        <f>I6 + F6</f>
        <v>548</v>
      </c>
      <c r="C6" s="12">
        <f t="shared" si="1"/>
        <v>1.0538461538461538E-4</v>
      </c>
      <c r="D6" s="5">
        <f t="shared" si="3"/>
        <v>0.32367149758454117</v>
      </c>
      <c r="E6" s="4">
        <f t="shared" si="4"/>
        <v>134</v>
      </c>
      <c r="F6" s="4"/>
      <c r="G6" t="s">
        <v>10</v>
      </c>
      <c r="I6">
        <v>548</v>
      </c>
    </row>
    <row r="7" spans="1:9" x14ac:dyDescent="0.3">
      <c r="A7" s="1">
        <f t="shared" si="0"/>
        <v>43912</v>
      </c>
      <c r="B7">
        <f t="shared" si="2"/>
        <v>805</v>
      </c>
      <c r="C7" s="11">
        <f t="shared" si="1"/>
        <v>1.5480769230769232E-4</v>
      </c>
      <c r="D7" s="2">
        <f t="shared" si="3"/>
        <v>0.46897810218978098</v>
      </c>
      <c r="E7">
        <f t="shared" si="4"/>
        <v>257</v>
      </c>
      <c r="I7">
        <v>805</v>
      </c>
    </row>
    <row r="8" spans="1:9" x14ac:dyDescent="0.3">
      <c r="A8" s="1">
        <f t="shared" si="0"/>
        <v>43913</v>
      </c>
      <c r="B8" s="6">
        <f t="shared" si="2"/>
        <v>980.39277843117554</v>
      </c>
      <c r="C8" s="13">
        <f t="shared" si="1"/>
        <v>1.8853707277522607E-4</v>
      </c>
      <c r="D8" s="7">
        <f t="shared" si="3"/>
        <v>0.21787922786481428</v>
      </c>
      <c r="E8" s="6">
        <f t="shared" si="4"/>
        <v>175.39277843117554</v>
      </c>
      <c r="I8" s="6">
        <f>SQRT(I7 * I9)</f>
        <v>980.39277843117554</v>
      </c>
    </row>
    <row r="9" spans="1:9" x14ac:dyDescent="0.3">
      <c r="A9" s="1">
        <f t="shared" si="0"/>
        <v>43914</v>
      </c>
      <c r="B9">
        <f t="shared" si="2"/>
        <v>1206</v>
      </c>
      <c r="C9" s="13">
        <f t="shared" si="1"/>
        <v>2.3192307692307691E-4</v>
      </c>
      <c r="D9" s="7">
        <f t="shared" si="3"/>
        <v>0.23011922010466157</v>
      </c>
      <c r="E9" s="6">
        <f t="shared" si="4"/>
        <v>225.60722156882446</v>
      </c>
      <c r="F9">
        <v>12</v>
      </c>
      <c r="I9">
        <v>1194</v>
      </c>
    </row>
    <row r="10" spans="1:9" x14ac:dyDescent="0.3">
      <c r="A10" s="1">
        <f t="shared" si="0"/>
        <v>43915</v>
      </c>
      <c r="B10">
        <f t="shared" si="2"/>
        <v>1431</v>
      </c>
      <c r="C10" s="11">
        <f t="shared" si="1"/>
        <v>2.7519230769230767E-4</v>
      </c>
      <c r="D10" s="2">
        <f t="shared" si="3"/>
        <v>0.18656716417910446</v>
      </c>
      <c r="E10">
        <f t="shared" si="4"/>
        <v>225</v>
      </c>
      <c r="F10">
        <v>13</v>
      </c>
      <c r="I10">
        <v>1418</v>
      </c>
    </row>
    <row r="11" spans="1:9" x14ac:dyDescent="0.3">
      <c r="A11" s="1">
        <f t="shared" si="0"/>
        <v>43916</v>
      </c>
      <c r="B11">
        <f t="shared" si="2"/>
        <v>1922</v>
      </c>
      <c r="C11" s="11">
        <f t="shared" si="1"/>
        <v>3.6961538461538463E-4</v>
      </c>
      <c r="D11" s="2">
        <f t="shared" ref="D11" si="5">B11/B10 - 1</f>
        <v>0.34311670160726759</v>
      </c>
      <c r="E11">
        <f t="shared" ref="E11" si="6">B11 - B10</f>
        <v>491</v>
      </c>
      <c r="F11">
        <v>18</v>
      </c>
      <c r="I11">
        <v>1904</v>
      </c>
    </row>
    <row r="12" spans="1:9" x14ac:dyDescent="0.3">
      <c r="A12" s="1">
        <f t="shared" si="0"/>
        <v>43917</v>
      </c>
      <c r="B12">
        <f t="shared" si="2"/>
        <v>2259</v>
      </c>
      <c r="C12" s="11">
        <f t="shared" si="1"/>
        <v>4.3442307692307693E-4</v>
      </c>
      <c r="D12" s="2">
        <f t="shared" ref="D12" si="7">B12/B11 - 1</f>
        <v>0.17533818938605616</v>
      </c>
      <c r="E12">
        <f t="shared" ref="E12" si="8">B12 - B11</f>
        <v>337</v>
      </c>
      <c r="F12">
        <v>20</v>
      </c>
      <c r="I12">
        <v>2239</v>
      </c>
    </row>
    <row r="13" spans="1:9" x14ac:dyDescent="0.3">
      <c r="A13" s="1">
        <f t="shared" si="0"/>
        <v>43918</v>
      </c>
      <c r="B13">
        <f t="shared" si="2"/>
        <v>2641</v>
      </c>
      <c r="C13" s="11">
        <f t="shared" si="1"/>
        <v>5.0788461538461534E-4</v>
      </c>
      <c r="D13" s="2">
        <f t="shared" ref="D13" si="9">B13/B12 - 1</f>
        <v>0.16910137228862321</v>
      </c>
      <c r="E13">
        <f t="shared" ref="E13" si="10">B13 - B12</f>
        <v>382</v>
      </c>
      <c r="F13">
        <v>28</v>
      </c>
      <c r="I13">
        <v>2613</v>
      </c>
    </row>
    <row r="14" spans="1:9" x14ac:dyDescent="0.3">
      <c r="A14" s="1">
        <f t="shared" si="0"/>
        <v>43919</v>
      </c>
      <c r="B14">
        <f t="shared" si="2"/>
        <v>3485</v>
      </c>
      <c r="C14" s="11">
        <f t="shared" ref="C14" si="11">B14/$G$1</f>
        <v>6.7019230769230773E-4</v>
      </c>
      <c r="D14" s="2">
        <f t="shared" ref="D14" si="12">B14/B13 - 1</f>
        <v>0.31957591821279818</v>
      </c>
      <c r="E14">
        <f t="shared" ref="E14" si="13">B14 - B13</f>
        <v>844</v>
      </c>
      <c r="F14">
        <v>40</v>
      </c>
      <c r="I14">
        <v>3445</v>
      </c>
    </row>
    <row r="15" spans="1:9" x14ac:dyDescent="0.3">
      <c r="A15" s="1">
        <f t="shared" si="0"/>
        <v>43920</v>
      </c>
      <c r="B15">
        <f t="shared" si="2"/>
        <v>3771</v>
      </c>
      <c r="C15" s="11">
        <f t="shared" ref="C15" si="14">B15/$G$1</f>
        <v>7.2519230769230766E-4</v>
      </c>
      <c r="D15" s="2">
        <f t="shared" ref="D15" si="15">B15/B14 - 1</f>
        <v>8.2065997130559509E-2</v>
      </c>
      <c r="E15">
        <f t="shared" ref="E15" si="16">B15 - B14</f>
        <v>286</v>
      </c>
      <c r="F15">
        <v>44</v>
      </c>
      <c r="I15">
        <v>3727</v>
      </c>
    </row>
    <row r="16" spans="1:9" x14ac:dyDescent="0.3">
      <c r="A16" s="1">
        <f t="shared" si="0"/>
        <v>43921</v>
      </c>
      <c r="B16">
        <f t="shared" si="2"/>
        <v>4557</v>
      </c>
      <c r="C16" s="11">
        <f t="shared" ref="C16:C24" si="17">B16/$G$1</f>
        <v>8.7634615384615388E-4</v>
      </c>
      <c r="D16" s="2">
        <f t="shared" ref="D16:D22" si="18">B16/B15 - 1</f>
        <v>0.20843277645186964</v>
      </c>
      <c r="E16">
        <f t="shared" ref="E16:E22" si="19">B16 - B15</f>
        <v>786</v>
      </c>
      <c r="F16">
        <v>61</v>
      </c>
      <c r="I16">
        <v>4496</v>
      </c>
    </row>
    <row r="17" spans="1:9" x14ac:dyDescent="0.3">
      <c r="A17" s="1">
        <f t="shared" si="0"/>
        <v>43922</v>
      </c>
      <c r="B17">
        <f t="shared" ref="B17" si="20">I17 + F17</f>
        <v>5247</v>
      </c>
      <c r="C17" s="11">
        <f t="shared" si="17"/>
        <v>1.0090384615384616E-3</v>
      </c>
      <c r="D17" s="2">
        <f t="shared" si="18"/>
        <v>0.15141540487162608</v>
      </c>
      <c r="E17">
        <f t="shared" si="19"/>
        <v>690</v>
      </c>
      <c r="F17">
        <v>95</v>
      </c>
      <c r="I17">
        <v>5152</v>
      </c>
    </row>
    <row r="18" spans="1:9" x14ac:dyDescent="0.3">
      <c r="A18" s="1">
        <f t="shared" si="0"/>
        <v>43923</v>
      </c>
      <c r="B18">
        <f t="shared" ref="B18:B19" si="21">I18 + F18</f>
        <v>5682</v>
      </c>
      <c r="C18" s="11">
        <f t="shared" si="17"/>
        <v>1.0926923076923078E-3</v>
      </c>
      <c r="D18" s="2">
        <f t="shared" si="18"/>
        <v>8.290451686678102E-2</v>
      </c>
      <c r="E18">
        <f t="shared" si="19"/>
        <v>435</v>
      </c>
      <c r="F18">
        <v>107</v>
      </c>
      <c r="I18">
        <v>5575</v>
      </c>
    </row>
    <row r="19" spans="1:9" x14ac:dyDescent="0.3">
      <c r="A19" s="1">
        <f t="shared" si="0"/>
        <v>43924</v>
      </c>
      <c r="B19">
        <f t="shared" si="21"/>
        <v>6614</v>
      </c>
      <c r="C19" s="11">
        <f t="shared" si="17"/>
        <v>1.271923076923077E-3</v>
      </c>
      <c r="D19" s="2">
        <f t="shared" si="18"/>
        <v>0.16402675114396348</v>
      </c>
      <c r="E19">
        <f t="shared" si="19"/>
        <v>932</v>
      </c>
      <c r="F19">
        <v>141</v>
      </c>
      <c r="I19">
        <v>6473</v>
      </c>
    </row>
    <row r="20" spans="1:9" x14ac:dyDescent="0.3">
      <c r="A20" s="1">
        <f t="shared" si="0"/>
        <v>43925</v>
      </c>
      <c r="B20">
        <f t="shared" ref="B20" si="22">I20 + F20</f>
        <v>7606</v>
      </c>
      <c r="C20" s="11">
        <f t="shared" si="17"/>
        <v>1.4626923076923076E-3</v>
      </c>
      <c r="D20" s="2">
        <f t="shared" si="18"/>
        <v>0.14998488055639547</v>
      </c>
      <c r="E20">
        <f t="shared" si="19"/>
        <v>992</v>
      </c>
      <c r="F20">
        <v>167</v>
      </c>
      <c r="I20">
        <v>7439</v>
      </c>
    </row>
    <row r="21" spans="1:9" x14ac:dyDescent="0.3">
      <c r="A21" s="1">
        <f t="shared" si="0"/>
        <v>43926</v>
      </c>
      <c r="B21">
        <f>I21 + F21</f>
        <v>8220</v>
      </c>
      <c r="C21" s="11">
        <f t="shared" si="17"/>
        <v>1.5807692307692309E-3</v>
      </c>
      <c r="D21" s="2">
        <f t="shared" si="18"/>
        <v>8.0725742834604208E-2</v>
      </c>
      <c r="E21">
        <f t="shared" si="19"/>
        <v>614</v>
      </c>
      <c r="F21">
        <v>186</v>
      </c>
      <c r="I21">
        <v>8034</v>
      </c>
    </row>
    <row r="22" spans="1:9" x14ac:dyDescent="0.3">
      <c r="A22" s="1">
        <f t="shared" si="0"/>
        <v>43927</v>
      </c>
      <c r="B22">
        <f>I22 + F22</f>
        <v>8937</v>
      </c>
      <c r="C22" s="11">
        <f t="shared" si="17"/>
        <v>1.7186538461538461E-3</v>
      </c>
      <c r="D22" s="2">
        <f t="shared" si="18"/>
        <v>8.7226277372262739E-2</v>
      </c>
      <c r="E22">
        <f t="shared" si="19"/>
        <v>717</v>
      </c>
      <c r="F22">
        <v>209</v>
      </c>
      <c r="I22">
        <v>8728</v>
      </c>
    </row>
    <row r="23" spans="1:9" x14ac:dyDescent="0.3">
      <c r="A23" s="1">
        <f t="shared" si="0"/>
        <v>43928</v>
      </c>
      <c r="B23">
        <f>I23 + F23</f>
        <v>9758</v>
      </c>
      <c r="C23" s="11">
        <f t="shared" si="17"/>
        <v>1.8765384615384616E-3</v>
      </c>
      <c r="D23" s="2">
        <f t="shared" ref="D23" si="23">B23/B22 - 1</f>
        <v>9.1865279176457371E-2</v>
      </c>
      <c r="E23">
        <f t="shared" ref="E23" si="24">B23 - B22</f>
        <v>821</v>
      </c>
      <c r="F23">
        <v>249</v>
      </c>
      <c r="I23">
        <v>9509</v>
      </c>
    </row>
    <row r="24" spans="1:9" x14ac:dyDescent="0.3">
      <c r="A24" s="1">
        <f t="shared" si="0"/>
        <v>43929</v>
      </c>
      <c r="B24">
        <f>I24 + F24</f>
        <v>10832</v>
      </c>
      <c r="C24" s="11">
        <f t="shared" si="17"/>
        <v>2.0830769230769232E-3</v>
      </c>
      <c r="D24" s="2">
        <f t="shared" ref="D24" si="25">B24/B23 - 1</f>
        <v>0.11006353761016596</v>
      </c>
      <c r="E24">
        <f t="shared" ref="E24" si="26">B24 - B23</f>
        <v>1074</v>
      </c>
      <c r="F24">
        <v>312</v>
      </c>
      <c r="I24">
        <v>10520</v>
      </c>
    </row>
    <row r="25" spans="1:9" x14ac:dyDescent="0.3">
      <c r="A25" s="1">
        <f t="shared" si="0"/>
        <v>43930</v>
      </c>
    </row>
    <row r="26" spans="1:9" x14ac:dyDescent="0.3">
      <c r="A26" s="1">
        <f t="shared" si="0"/>
        <v>43931</v>
      </c>
    </row>
    <row r="27" spans="1:9" x14ac:dyDescent="0.3">
      <c r="A27" s="1">
        <f t="shared" si="0"/>
        <v>43932</v>
      </c>
    </row>
  </sheetData>
  <conditionalFormatting sqref="D7:D24">
    <cfRule type="colorScale" priority="1">
      <colorScale>
        <cfvo type="min"/>
        <cfvo type="num" val="0.35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3FA0-A594-4462-93B3-3F7FA402E86E}">
  <dimension ref="A1:I27"/>
  <sheetViews>
    <sheetView tabSelected="1" workbookViewId="0">
      <selection activeCell="G24" sqref="G24"/>
    </sheetView>
  </sheetViews>
  <sheetFormatPr defaultRowHeight="14.4" x14ac:dyDescent="0.3"/>
  <sheetData>
    <row r="1" spans="1:9" x14ac:dyDescent="0.3">
      <c r="B1" t="s">
        <v>4</v>
      </c>
      <c r="C1" s="11" t="s">
        <v>11</v>
      </c>
      <c r="D1" t="s">
        <v>9</v>
      </c>
      <c r="E1" t="s">
        <v>5</v>
      </c>
      <c r="F1" t="s">
        <v>1</v>
      </c>
      <c r="G1">
        <v>2700000</v>
      </c>
      <c r="I1" t="s">
        <v>0</v>
      </c>
    </row>
    <row r="2" spans="1:9" x14ac:dyDescent="0.3">
      <c r="A2" s="1">
        <v>43907</v>
      </c>
      <c r="C2" s="11">
        <f>B2/$G$1</f>
        <v>0</v>
      </c>
      <c r="D2" s="2"/>
      <c r="F2">
        <v>1</v>
      </c>
    </row>
    <row r="3" spans="1:9" x14ac:dyDescent="0.3">
      <c r="A3" s="1">
        <f t="shared" ref="A3:A27" si="0">A2+1</f>
        <v>43908</v>
      </c>
      <c r="C3" s="11">
        <f t="shared" ref="C3:C15" si="1">B3/$G$1</f>
        <v>0</v>
      </c>
      <c r="D3" s="2"/>
      <c r="F3">
        <v>1</v>
      </c>
    </row>
    <row r="4" spans="1:9" x14ac:dyDescent="0.3">
      <c r="A4" s="1">
        <f t="shared" si="0"/>
        <v>43909</v>
      </c>
      <c r="B4">
        <f>I4 + F4</f>
        <v>153</v>
      </c>
      <c r="C4" s="11">
        <f t="shared" si="1"/>
        <v>5.6666666666666664E-5</v>
      </c>
      <c r="D4" s="2"/>
      <c r="F4">
        <v>2</v>
      </c>
      <c r="I4">
        <v>151</v>
      </c>
    </row>
    <row r="5" spans="1:9" x14ac:dyDescent="0.3">
      <c r="A5" s="1">
        <f t="shared" si="0"/>
        <v>43910</v>
      </c>
      <c r="B5">
        <f t="shared" ref="B5:B15" si="2">I5 + F5</f>
        <v>214</v>
      </c>
      <c r="C5" s="11">
        <f t="shared" si="1"/>
        <v>7.9259259259259265E-5</v>
      </c>
      <c r="D5" s="2">
        <f t="shared" ref="D5:D10" si="3">B5/B4 - 1</f>
        <v>0.39869281045751626</v>
      </c>
      <c r="E5">
        <f t="shared" ref="E5:E10" si="4">B5 - B4</f>
        <v>61</v>
      </c>
      <c r="F5">
        <v>2</v>
      </c>
      <c r="I5">
        <v>212</v>
      </c>
    </row>
    <row r="6" spans="1:9" x14ac:dyDescent="0.3">
      <c r="A6" s="3">
        <f t="shared" si="0"/>
        <v>43911</v>
      </c>
      <c r="B6" s="4">
        <f t="shared" si="2"/>
        <v>347</v>
      </c>
      <c r="C6" s="12">
        <f t="shared" si="1"/>
        <v>1.2851851851851851E-4</v>
      </c>
      <c r="D6" s="5">
        <f t="shared" si="3"/>
        <v>0.62149532710280364</v>
      </c>
      <c r="E6" s="4">
        <f t="shared" si="4"/>
        <v>133</v>
      </c>
      <c r="F6" s="4">
        <v>2</v>
      </c>
      <c r="G6" t="s">
        <v>10</v>
      </c>
      <c r="I6" s="10">
        <v>345</v>
      </c>
    </row>
    <row r="7" spans="1:9" x14ac:dyDescent="0.3">
      <c r="A7" s="1">
        <f t="shared" si="0"/>
        <v>43912</v>
      </c>
      <c r="B7">
        <f t="shared" si="2"/>
        <v>519</v>
      </c>
      <c r="C7" s="14">
        <f t="shared" si="1"/>
        <v>1.9222222222222224E-4</v>
      </c>
      <c r="D7" s="2">
        <f t="shared" si="3"/>
        <v>0.49567723342939485</v>
      </c>
      <c r="E7">
        <f t="shared" si="4"/>
        <v>172</v>
      </c>
      <c r="I7">
        <v>519</v>
      </c>
    </row>
    <row r="8" spans="1:9" x14ac:dyDescent="0.3">
      <c r="A8" s="1">
        <f t="shared" si="0"/>
        <v>43913</v>
      </c>
      <c r="B8">
        <f t="shared" si="2"/>
        <v>636</v>
      </c>
      <c r="C8" s="14">
        <f t="shared" si="1"/>
        <v>2.3555555555555556E-4</v>
      </c>
      <c r="D8" s="8">
        <f t="shared" si="3"/>
        <v>0.22543352601156075</v>
      </c>
      <c r="E8" s="9">
        <f t="shared" si="4"/>
        <v>117</v>
      </c>
      <c r="I8">
        <v>636</v>
      </c>
    </row>
    <row r="9" spans="1:9" x14ac:dyDescent="0.3">
      <c r="A9" s="1">
        <f t="shared" si="0"/>
        <v>43914</v>
      </c>
      <c r="B9">
        <f t="shared" si="2"/>
        <v>787</v>
      </c>
      <c r="C9" s="14">
        <f t="shared" si="1"/>
        <v>2.9148148148148149E-4</v>
      </c>
      <c r="D9" s="8">
        <f t="shared" si="3"/>
        <v>0.23742138364779874</v>
      </c>
      <c r="E9" s="9">
        <f t="shared" si="4"/>
        <v>151</v>
      </c>
      <c r="F9">
        <v>5</v>
      </c>
      <c r="I9">
        <v>782</v>
      </c>
    </row>
    <row r="10" spans="1:9" x14ac:dyDescent="0.3">
      <c r="A10" s="1">
        <f t="shared" si="0"/>
        <v>43915</v>
      </c>
      <c r="B10">
        <f t="shared" si="2"/>
        <v>920</v>
      </c>
      <c r="C10" s="14">
        <f t="shared" si="1"/>
        <v>3.4074074074074074E-4</v>
      </c>
      <c r="D10" s="2">
        <f t="shared" si="3"/>
        <v>0.16899618805590855</v>
      </c>
      <c r="E10">
        <f t="shared" si="4"/>
        <v>133</v>
      </c>
      <c r="F10">
        <v>5</v>
      </c>
      <c r="I10">
        <v>915</v>
      </c>
    </row>
    <row r="11" spans="1:9" x14ac:dyDescent="0.3">
      <c r="A11" s="1">
        <f t="shared" si="0"/>
        <v>43916</v>
      </c>
      <c r="B11">
        <f t="shared" si="2"/>
        <v>1170</v>
      </c>
      <c r="C11" s="11">
        <f t="shared" si="1"/>
        <v>4.3333333333333331E-4</v>
      </c>
      <c r="D11" s="2">
        <f t="shared" ref="D11" si="5">B11/B10 - 1</f>
        <v>0.27173913043478271</v>
      </c>
      <c r="E11">
        <f t="shared" ref="E11" si="6">B11 - B10</f>
        <v>250</v>
      </c>
      <c r="F11">
        <v>9</v>
      </c>
      <c r="I11">
        <v>1161</v>
      </c>
    </row>
    <row r="12" spans="1:9" x14ac:dyDescent="0.3">
      <c r="A12" s="1">
        <f t="shared" si="0"/>
        <v>43917</v>
      </c>
      <c r="B12">
        <f t="shared" si="2"/>
        <v>1373</v>
      </c>
      <c r="C12" s="11">
        <f t="shared" si="1"/>
        <v>5.085185185185185E-4</v>
      </c>
      <c r="D12" s="2">
        <f t="shared" ref="D12" si="7">B12/B11 - 1</f>
        <v>0.17350427350427355</v>
      </c>
      <c r="E12">
        <f t="shared" ref="E12" si="8">B12 - B11</f>
        <v>203</v>
      </c>
      <c r="F12">
        <v>9</v>
      </c>
      <c r="I12">
        <v>1364</v>
      </c>
    </row>
    <row r="13" spans="1:9" x14ac:dyDescent="0.3">
      <c r="A13" s="1">
        <f t="shared" si="0"/>
        <v>43918</v>
      </c>
      <c r="B13">
        <f t="shared" si="2"/>
        <v>1622</v>
      </c>
      <c r="C13" s="11">
        <f t="shared" si="1"/>
        <v>6.0074074074074077E-4</v>
      </c>
      <c r="D13" s="2">
        <f t="shared" ref="D13" si="9">B13/B12 - 1</f>
        <v>0.1813546977421705</v>
      </c>
      <c r="E13">
        <f t="shared" ref="E13" si="10">B13 - B12</f>
        <v>249</v>
      </c>
      <c r="F13">
        <v>12</v>
      </c>
      <c r="I13">
        <v>1610</v>
      </c>
    </row>
    <row r="14" spans="1:9" x14ac:dyDescent="0.3">
      <c r="A14" s="1">
        <f t="shared" si="0"/>
        <v>43919</v>
      </c>
      <c r="B14">
        <f t="shared" si="2"/>
        <v>2042</v>
      </c>
      <c r="C14" s="11">
        <f t="shared" si="1"/>
        <v>7.5629629629629625E-4</v>
      </c>
      <c r="D14" s="2">
        <f t="shared" ref="D14" si="11">B14/B13 - 1</f>
        <v>0.25893958076448831</v>
      </c>
      <c r="E14">
        <f t="shared" ref="E14" si="12">B14 - B13</f>
        <v>420</v>
      </c>
      <c r="F14">
        <v>16</v>
      </c>
      <c r="I14">
        <v>2026</v>
      </c>
    </row>
    <row r="15" spans="1:9" x14ac:dyDescent="0.3">
      <c r="A15" s="1">
        <f t="shared" si="0"/>
        <v>43920</v>
      </c>
      <c r="B15">
        <f t="shared" si="2"/>
        <v>2214</v>
      </c>
      <c r="C15" s="11">
        <f t="shared" si="1"/>
        <v>8.1999999999999998E-4</v>
      </c>
      <c r="D15" s="2">
        <f t="shared" ref="D15" si="13">B15/B14 - 1</f>
        <v>8.4231145935357521E-2</v>
      </c>
      <c r="E15">
        <f t="shared" ref="E15" si="14">B15 - B14</f>
        <v>172</v>
      </c>
      <c r="F15">
        <v>16</v>
      </c>
      <c r="I15">
        <v>2198</v>
      </c>
    </row>
    <row r="16" spans="1:9" x14ac:dyDescent="0.3">
      <c r="A16" s="1">
        <f t="shared" si="0"/>
        <v>43921</v>
      </c>
      <c r="B16">
        <f t="shared" ref="B16:B24" si="15">I16 + F16</f>
        <v>2715</v>
      </c>
      <c r="C16" s="11">
        <f t="shared" ref="C16:C24" si="16">B16/$G$1</f>
        <v>1.0055555555555555E-3</v>
      </c>
      <c r="D16" s="2">
        <f t="shared" ref="D16:D22" si="17">B16/B15 - 1</f>
        <v>0.22628726287262868</v>
      </c>
      <c r="E16">
        <f t="shared" ref="E16:E22" si="18">B16 - B15</f>
        <v>501</v>
      </c>
      <c r="F16">
        <v>22</v>
      </c>
      <c r="I16">
        <v>2693</v>
      </c>
    </row>
    <row r="17" spans="1:9" x14ac:dyDescent="0.3">
      <c r="A17" s="1">
        <f t="shared" si="0"/>
        <v>43922</v>
      </c>
      <c r="B17">
        <f t="shared" si="15"/>
        <v>3126</v>
      </c>
      <c r="C17" s="11">
        <f t="shared" si="16"/>
        <v>1.1577777777777778E-3</v>
      </c>
      <c r="D17" s="2">
        <f t="shared" si="17"/>
        <v>0.15138121546961325</v>
      </c>
      <c r="E17">
        <f t="shared" si="18"/>
        <v>411</v>
      </c>
      <c r="F17">
        <v>39</v>
      </c>
      <c r="I17">
        <v>3087</v>
      </c>
    </row>
    <row r="18" spans="1:9" x14ac:dyDescent="0.3">
      <c r="A18" s="1">
        <f t="shared" si="0"/>
        <v>43923</v>
      </c>
      <c r="B18">
        <f t="shared" si="15"/>
        <v>3320</v>
      </c>
      <c r="C18" s="11">
        <f t="shared" si="16"/>
        <v>1.2296296296296296E-3</v>
      </c>
      <c r="D18" s="2">
        <f t="shared" si="17"/>
        <v>6.2060140754958359E-2</v>
      </c>
      <c r="E18">
        <f t="shared" si="18"/>
        <v>194</v>
      </c>
      <c r="F18">
        <v>41</v>
      </c>
      <c r="I18">
        <v>3279</v>
      </c>
    </row>
    <row r="19" spans="1:9" x14ac:dyDescent="0.3">
      <c r="A19" s="1">
        <f t="shared" si="0"/>
        <v>43924</v>
      </c>
      <c r="B19">
        <f t="shared" si="15"/>
        <v>3872</v>
      </c>
      <c r="C19" s="11">
        <f t="shared" si="16"/>
        <v>1.4340740740740742E-3</v>
      </c>
      <c r="D19" s="2">
        <f t="shared" si="17"/>
        <v>0.16626506024096388</v>
      </c>
      <c r="E19">
        <f t="shared" si="18"/>
        <v>552</v>
      </c>
      <c r="F19">
        <v>57</v>
      </c>
      <c r="I19">
        <v>3815</v>
      </c>
    </row>
    <row r="20" spans="1:9" x14ac:dyDescent="0.3">
      <c r="A20" s="1">
        <f t="shared" si="0"/>
        <v>43925</v>
      </c>
      <c r="B20">
        <f t="shared" si="15"/>
        <v>4372</v>
      </c>
      <c r="C20" s="11">
        <f t="shared" si="16"/>
        <v>1.6192592592592593E-3</v>
      </c>
      <c r="D20" s="2">
        <f t="shared" si="17"/>
        <v>0.12913223140495877</v>
      </c>
      <c r="E20">
        <f t="shared" si="18"/>
        <v>500</v>
      </c>
      <c r="F20">
        <v>76</v>
      </c>
      <c r="I20">
        <v>4296</v>
      </c>
    </row>
    <row r="21" spans="1:9" x14ac:dyDescent="0.3">
      <c r="A21" s="1">
        <f t="shared" si="0"/>
        <v>43926</v>
      </c>
      <c r="B21">
        <f t="shared" si="15"/>
        <v>4704</v>
      </c>
      <c r="C21" s="11">
        <f t="shared" si="16"/>
        <v>1.7422222222222223E-3</v>
      </c>
      <c r="D21" s="2">
        <f t="shared" si="17"/>
        <v>7.5937785910338507E-2</v>
      </c>
      <c r="E21">
        <f t="shared" si="18"/>
        <v>332</v>
      </c>
      <c r="F21">
        <v>90</v>
      </c>
      <c r="I21">
        <v>4614</v>
      </c>
    </row>
    <row r="22" spans="1:9" x14ac:dyDescent="0.3">
      <c r="A22" s="1">
        <f t="shared" si="0"/>
        <v>43927</v>
      </c>
      <c r="B22">
        <f t="shared" si="15"/>
        <v>5175</v>
      </c>
      <c r="C22" s="11">
        <f t="shared" si="16"/>
        <v>1.9166666666666666E-3</v>
      </c>
      <c r="D22" s="2">
        <f t="shared" si="17"/>
        <v>0.10012755102040827</v>
      </c>
      <c r="E22">
        <f t="shared" si="18"/>
        <v>471</v>
      </c>
      <c r="F22">
        <v>108</v>
      </c>
      <c r="I22">
        <v>5067</v>
      </c>
    </row>
    <row r="23" spans="1:9" x14ac:dyDescent="0.3">
      <c r="A23" s="1">
        <f t="shared" si="0"/>
        <v>43928</v>
      </c>
      <c r="B23">
        <f t="shared" si="15"/>
        <v>5641</v>
      </c>
      <c r="C23" s="11">
        <f t="shared" si="16"/>
        <v>2.0892592592592595E-3</v>
      </c>
      <c r="D23" s="2">
        <f t="shared" ref="D23" si="19">B23/B22 - 1</f>
        <v>9.0048309178744068E-2</v>
      </c>
      <c r="E23">
        <f t="shared" ref="E23" si="20">B23 - B22</f>
        <v>466</v>
      </c>
      <c r="F23">
        <v>135</v>
      </c>
      <c r="I23">
        <v>5506</v>
      </c>
    </row>
    <row r="24" spans="1:9" x14ac:dyDescent="0.3">
      <c r="A24" s="1">
        <f t="shared" si="0"/>
        <v>43929</v>
      </c>
      <c r="B24">
        <f t="shared" si="15"/>
        <v>6269</v>
      </c>
      <c r="C24" s="11">
        <f t="shared" si="16"/>
        <v>2.3218518518518519E-3</v>
      </c>
      <c r="D24" s="2">
        <f t="shared" ref="D24" si="21">B24/B23 - 1</f>
        <v>0.11132777876263078</v>
      </c>
      <c r="E24">
        <f t="shared" ref="E24" si="22">B24 - B23</f>
        <v>628</v>
      </c>
      <c r="F24">
        <v>177</v>
      </c>
      <c r="I24">
        <v>6092</v>
      </c>
    </row>
    <row r="25" spans="1:9" x14ac:dyDescent="0.3">
      <c r="A25" s="1">
        <f t="shared" si="0"/>
        <v>43930</v>
      </c>
    </row>
    <row r="26" spans="1:9" x14ac:dyDescent="0.3">
      <c r="A26" s="1">
        <f t="shared" si="0"/>
        <v>43931</v>
      </c>
    </row>
    <row r="27" spans="1:9" x14ac:dyDescent="0.3">
      <c r="A27" s="1">
        <f t="shared" si="0"/>
        <v>43932</v>
      </c>
    </row>
  </sheetData>
  <conditionalFormatting sqref="D7:D24">
    <cfRule type="colorScale" priority="1">
      <colorScale>
        <cfvo type="min"/>
        <cfvo type="num" val="0.35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Illinois</vt:lpstr>
      <vt:lpstr>Cook County</vt:lpstr>
      <vt:lpstr>Chicago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Rupprecht</cp:lastModifiedBy>
  <dcterms:created xsi:type="dcterms:W3CDTF">2020-03-20T22:14:30Z</dcterms:created>
  <dcterms:modified xsi:type="dcterms:W3CDTF">2020-04-08T22:42:41Z</dcterms:modified>
</cp:coreProperties>
</file>