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3054\Desktop\"/>
    </mc:Choice>
  </mc:AlternateContent>
  <xr:revisionPtr revIDLastSave="0" documentId="8_{DC862D12-0B74-4F7E-9B2F-499AB94246D8}" xr6:coauthVersionLast="47" xr6:coauthVersionMax="47" xr10:uidLastSave="{00000000-0000-0000-0000-000000000000}"/>
  <bookViews>
    <workbookView xWindow="-22590" yWindow="3435" windowWidth="14400" windowHeight="7275" firstSheet="2" activeTab="6" xr2:uid="{00000000-000D-0000-FFFF-FFFF00000000}"/>
  </bookViews>
  <sheets>
    <sheet name="Sheet1" sheetId="1" r:id="rId1"/>
    <sheet name="Category Statistics" sheetId="2" r:id="rId2"/>
    <sheet name="Subcategory Statistics" sheetId="3" r:id="rId3"/>
    <sheet name="Outcomes Based on Launch Date." sheetId="5" r:id="rId4"/>
    <sheet name="Edinburgh Research" sheetId="6" r:id="rId5"/>
    <sheet name="Theater Outcomes by Launch Date" sheetId="7" r:id="rId6"/>
    <sheet name="Outcomes Based on Goals" sheetId="9" r:id="rId7"/>
  </sheets>
  <externalReferences>
    <externalReference r:id="rId8"/>
  </externalReferences>
  <definedNames>
    <definedName name="_xlnm._FilterDatabase" localSheetId="0" hidden="1">Sheet1!$A$1:$U$1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2" i="9"/>
  <c r="H2" i="9"/>
  <c r="G3" i="9"/>
  <c r="G4" i="9"/>
  <c r="G5" i="9"/>
  <c r="G6" i="9"/>
  <c r="G7" i="9"/>
  <c r="G8" i="9"/>
  <c r="G9" i="9"/>
  <c r="G12" i="9"/>
  <c r="G2" i="9"/>
  <c r="F3" i="9"/>
  <c r="F4" i="9"/>
  <c r="F5" i="9"/>
  <c r="F6" i="9"/>
  <c r="F7" i="9"/>
  <c r="F8" i="9"/>
  <c r="F9" i="9"/>
  <c r="F12" i="9"/>
  <c r="F2" i="9"/>
  <c r="E3" i="9"/>
  <c r="E4" i="9"/>
  <c r="E5" i="9"/>
  <c r="E6" i="9"/>
  <c r="E7" i="9"/>
  <c r="E8" i="9"/>
  <c r="E9" i="9"/>
  <c r="E10" i="9"/>
  <c r="E11" i="9"/>
  <c r="E12" i="9"/>
  <c r="E2" i="9"/>
  <c r="D3" i="9"/>
  <c r="D2" i="9"/>
  <c r="D12" i="9"/>
  <c r="D11" i="9"/>
  <c r="D10" i="9"/>
  <c r="D9" i="9"/>
  <c r="D8" i="9"/>
  <c r="D7" i="9"/>
  <c r="D6" i="9"/>
  <c r="D5" i="9"/>
  <c r="D4" i="9"/>
  <c r="C12" i="9"/>
  <c r="C11" i="9"/>
  <c r="C10" i="9"/>
  <c r="C9" i="9"/>
  <c r="C8" i="9"/>
  <c r="C7" i="9"/>
  <c r="C6" i="9"/>
  <c r="C5" i="9"/>
  <c r="C4" i="9"/>
  <c r="C3" i="9"/>
  <c r="B12" i="9"/>
  <c r="B11" i="9"/>
  <c r="B10" i="9"/>
  <c r="B9" i="9"/>
  <c r="B8" i="9"/>
  <c r="B7" i="9"/>
  <c r="B6" i="9"/>
  <c r="B5" i="9"/>
  <c r="B4" i="9"/>
  <c r="B3" i="9"/>
  <c r="C2" i="9"/>
  <c r="B2" i="9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C2" i="6"/>
  <c r="D2" i="6" s="1"/>
  <c r="C3" i="6"/>
  <c r="D3" i="6" s="1"/>
  <c r="C4" i="6"/>
  <c r="D4" i="6" s="1"/>
  <c r="C5" i="6"/>
  <c r="D5" i="6" s="1"/>
  <c r="C6" i="6"/>
  <c r="D6" i="6" s="1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<sst xmlns="http://schemas.openxmlformats.org/spreadsheetml/2006/main" count="33083" uniqueCount="8402">
  <si>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</si>
  <si>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</si>
  <si>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</si>
  <si>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</si>
  <si>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</si>
  <si>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</si>
  <si>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</si>
  <si>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</si>
  <si>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</si>
  <si>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</si>
  <si>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</si>
  <si>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</si>
  <si>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</si>
  <si>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</si>
  <si>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</si>
  <si>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</si>
  <si>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</si>
  <si>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</si>
  <si>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</si>
  <si>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</si>
  <si>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</si>
  <si>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</si>
  <si>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</si>
  <si>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</si>
  <si>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</si>
  <si>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</si>
  <si>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</si>
  <si>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</si>
  <si>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</si>
  <si>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</si>
  <si>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</si>
  <si>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</si>
  <si>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</si>
  <si>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</si>
  <si>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</si>
  <si>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</si>
  <si>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</si>
  <si>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</si>
  <si>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</si>
  <si>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</si>
  <si>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</si>
  <si>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</si>
  <si>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</si>
  <si>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</si>
  <si>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</si>
  <si>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</si>
  <si>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</si>
  <si>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</si>
  <si>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</si>
  <si>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</si>
  <si>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</si>
  <si>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</si>
  <si>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</si>
  <si>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</si>
  <si>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</si>
  <si>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</si>
  <si>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</si>
  <si>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</si>
  <si>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</si>
  <si>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</si>
  <si>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</si>
  <si>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</si>
  <si>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</si>
  <si>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</si>
  <si>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</si>
  <si>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</si>
  <si>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</si>
  <si>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</si>
  <si>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</si>
  <si>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</si>
  <si>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</si>
  <si>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</si>
  <si>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</si>
  <si>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</si>
  <si>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</si>
  <si>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</si>
  <si>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</si>
  <si>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</si>
  <si>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</si>
  <si>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</si>
  <si>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</si>
  <si>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</si>
  <si>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</si>
  <si>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</si>
  <si>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</si>
  <si>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</si>
  <si>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</si>
  <si>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</si>
  <si>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</si>
  <si>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</si>
  <si>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</si>
  <si>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</si>
  <si>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</si>
  <si>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</si>
  <si>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</si>
  <si>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</si>
  <si>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</si>
  <si>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</si>
  <si>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</si>
  <si>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</si>
  <si>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</si>
  <si>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</si>
  <si>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</si>
  <si>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</si>
  <si>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</si>
  <si>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</si>
  <si>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</si>
  <si>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</si>
  <si>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</si>
  <si>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</si>
  <si>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</si>
  <si>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</si>
  <si>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</si>
  <si>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</si>
  <si>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</si>
  <si>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</si>
  <si>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</si>
  <si>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</si>
  <si>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</si>
  <si>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</si>
  <si>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</si>
  <si>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</si>
  <si>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</si>
  <si>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</si>
  <si>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</si>
  <si>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</si>
  <si>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</si>
  <si>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</si>
  <si>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</si>
  <si>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</si>
  <si>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</si>
  <si>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</si>
  <si>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</si>
  <si>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</si>
  <si>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</si>
  <si>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</si>
  <si>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</si>
  <si>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</si>
  <si>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</si>
  <si>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</si>
  <si>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</si>
  <si>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</si>
  <si>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</si>
  <si>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</si>
  <si>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</si>
  <si>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</si>
  <si>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</si>
  <si>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</si>
  <si>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</si>
  <si>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</si>
  <si>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</si>
  <si>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</si>
  <si>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</si>
  <si>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</si>
  <si>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</si>
  <si>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</si>
  <si>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</si>
  <si>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</si>
  <si>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</si>
  <si>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</si>
  <si>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</si>
  <si>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</si>
  <si>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</si>
  <si>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</si>
  <si>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</si>
  <si>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</si>
  <si>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</si>
  <si>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</si>
  <si>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</si>
  <si>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</si>
  <si>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</si>
  <si>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</si>
  <si>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</si>
  <si>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</si>
  <si>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</si>
  <si>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</si>
  <si>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</si>
  <si>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</si>
  <si>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</si>
  <si>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</si>
  <si>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</si>
  <si>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</si>
  <si>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</si>
  <si>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</si>
  <si>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</si>
  <si>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</si>
  <si>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</si>
  <si>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</si>
  <si>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</si>
  <si>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</si>
  <si>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</si>
  <si>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</si>
  <si>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</si>
  <si>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</si>
  <si>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</si>
  <si>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</si>
  <si>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</si>
  <si>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</si>
  <si>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</si>
  <si>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</si>
  <si>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</si>
  <si>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</si>
  <si>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</si>
  <si>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</si>
  <si>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</si>
  <si>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</si>
  <si>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</si>
  <si>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</si>
  <si>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</si>
  <si>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</si>
  <si>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</si>
  <si>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</si>
  <si>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</si>
  <si>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</si>
  <si>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</si>
  <si>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</si>
  <si>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</si>
  <si>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</si>
  <si>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</si>
  <si>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</si>
  <si>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</si>
  <si>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</si>
  <si>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</si>
  <si>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</si>
  <si>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</si>
  <si>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</si>
  <si>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</si>
  <si>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</si>
  <si>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</si>
  <si>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</si>
  <si>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</si>
  <si>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</si>
  <si>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</si>
  <si>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</si>
  <si>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</si>
  <si>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</si>
  <si>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</si>
  <si>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</si>
  <si>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</si>
  <si>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</si>
  <si>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</si>
  <si>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</si>
  <si>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</si>
  <si>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</si>
  <si>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</si>
  <si>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</si>
  <si>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</si>
  <si>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</si>
  <si>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</si>
  <si>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</si>
  <si>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</si>
  <si>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</si>
  <si>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</si>
  <si>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</si>
  <si>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</si>
  <si>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</si>
  <si>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</si>
  <si>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</si>
  <si>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</si>
  <si>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</si>
  <si>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</si>
  <si>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</si>
  <si>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</si>
  <si>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</si>
  <si>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</si>
  <si>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</si>
  <si>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</si>
  <si>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</si>
  <si>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</si>
  <si>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</si>
  <si>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</si>
  <si>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</si>
  <si>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</si>
  <si>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</si>
  <si>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</si>
  <si>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</si>
  <si>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</si>
  <si>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</si>
  <si>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</si>
  <si>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</si>
  <si>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</si>
  <si>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</si>
  <si>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</si>
  <si>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</si>
  <si>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</si>
  <si>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</si>
  <si>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</si>
  <si>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</si>
  <si>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</si>
  <si>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</si>
  <si>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</si>
  <si>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</si>
  <si>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</si>
  <si>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</si>
  <si>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</si>
  <si>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</si>
  <si>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</si>
  <si>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</si>
  <si>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</si>
  <si>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</si>
  <si>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</si>
  <si>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</si>
  <si>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</si>
  <si>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</si>
  <si>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</si>
  <si>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</si>
  <si>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</si>
  <si>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</si>
  <si>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</si>
  <si>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</si>
  <si>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</si>
  <si>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</si>
  <si>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</si>
  <si>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</si>
  <si>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</si>
  <si>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</si>
  <si>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</si>
  <si>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</si>
  <si>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</si>
  <si>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</si>
  <si>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</si>
  <si>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</si>
  <si>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</si>
  <si>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</si>
  <si>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</si>
  <si>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</si>
  <si>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</si>
  <si>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</si>
  <si>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</si>
  <si>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</si>
  <si>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</si>
  <si>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</si>
  <si>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</si>
  <si>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</si>
  <si>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</si>
  <si>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</si>
  <si>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</si>
  <si>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</si>
  <si>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</si>
  <si>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</si>
  <si>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</si>
  <si>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</si>
  <si>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</si>
  <si>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</si>
  <si>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</si>
  <si>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</si>
  <si>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</si>
  <si>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</si>
  <si>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</si>
  <si>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</si>
  <si>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</si>
  <si>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</si>
  <si>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</si>
  <si>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</si>
  <si>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</si>
  <si>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</si>
  <si>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</si>
  <si>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</si>
  <si>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</si>
  <si>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</si>
  <si>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</si>
  <si>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</si>
  <si>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</si>
  <si>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</si>
  <si>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</si>
  <si>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</si>
  <si>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</si>
  <si>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</si>
  <si>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</si>
  <si>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</si>
  <si>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</si>
  <si>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</si>
  <si>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</si>
  <si>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</si>
  <si>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</si>
  <si>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</si>
  <si>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</si>
  <si>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</si>
  <si>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</si>
  <si>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</si>
  <si>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</si>
  <si>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</si>
  <si>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</si>
  <si>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</si>
  <si>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</si>
  <si>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</si>
  <si>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</si>
  <si>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</si>
  <si>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</si>
  <si>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</si>
  <si>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</si>
  <si>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</si>
  <si>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</si>
  <si>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</si>
  <si>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</si>
  <si>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</si>
  <si>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</si>
  <si>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</si>
  <si>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</si>
  <si>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</si>
  <si>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</si>
  <si>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</si>
  <si>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</si>
  <si>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</si>
  <si>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</si>
  <si>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</si>
  <si>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</si>
  <si>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</si>
  <si>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</si>
  <si>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</si>
  <si>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</si>
  <si>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</si>
  <si>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</si>
  <si>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</si>
  <si>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</si>
  <si>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</si>
  <si>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</si>
  <si>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</si>
  <si>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</si>
  <si>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</si>
  <si>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</si>
  <si>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</si>
  <si>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</si>
  <si>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</si>
  <si>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</si>
  <si>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</si>
  <si>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</si>
  <si>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</si>
  <si>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</si>
  <si>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</si>
  <si>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</si>
  <si>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</si>
  <si>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</si>
  <si>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</si>
  <si>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</si>
  <si>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</si>
  <si>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</si>
  <si>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</si>
  <si>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</si>
  <si>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</si>
  <si>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</si>
  <si>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</si>
  <si>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</si>
  <si>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</si>
  <si>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</si>
  <si>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</si>
  <si>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</si>
  <si>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</si>
  <si>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</si>
  <si>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</si>
  <si>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</si>
  <si>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</si>
  <si>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</si>
  <si>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</si>
  <si>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</si>
  <si>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</si>
  <si>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</si>
  <si>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</si>
  <si>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</si>
  <si>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</si>
  <si>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</si>
  <si>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</si>
  <si>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</si>
  <si>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</si>
  <si>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</si>
  <si>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</si>
  <si>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</si>
  <si>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</si>
  <si>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</si>
  <si>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</si>
  <si>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</si>
  <si>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</si>
  <si>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</si>
  <si>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</si>
  <si>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</si>
  <si>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</si>
  <si>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</si>
  <si>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</si>
  <si>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</si>
  <si>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</si>
  <si>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</si>
  <si>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</si>
  <si>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</si>
  <si>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</si>
  <si>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</si>
  <si>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</si>
  <si>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</si>
  <si>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</si>
  <si>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</si>
  <si>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</si>
  <si>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</si>
  <si>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</si>
  <si>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</si>
  <si>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</si>
  <si>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</si>
  <si>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</si>
  <si>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</si>
  <si>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</si>
  <si>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</si>
  <si>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</si>
  <si>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</si>
  <si>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</si>
  <si>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</si>
  <si>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</si>
  <si>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</si>
  <si>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</si>
  <si>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</si>
  <si>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</si>
  <si>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</si>
  <si>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</si>
  <si>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</si>
  <si>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</si>
  <si>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</si>
  <si>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</si>
  <si>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</si>
  <si>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</si>
  <si>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</si>
  <si>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</si>
  <si>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</si>
  <si>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</si>
  <si>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</si>
  <si>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</si>
  <si>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</si>
  <si>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</si>
  <si>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</si>
  <si>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</si>
  <si>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</si>
  <si>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</si>
  <si>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</si>
  <si>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</si>
  <si>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</si>
  <si>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</si>
  <si>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</si>
  <si>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</si>
  <si>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</si>
  <si>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</si>
  <si>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</si>
  <si>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</si>
  <si>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</si>
  <si>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</si>
  <si>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</si>
  <si>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</si>
  <si>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</si>
  <si>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</si>
  <si>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</si>
  <si>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</si>
  <si>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</si>
  <si>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</si>
  <si>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</si>
  <si>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</si>
  <si>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</si>
  <si>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</si>
  <si>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</si>
  <si>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</si>
  <si>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</si>
  <si>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</si>
  <si>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</si>
  <si>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</si>
  <si>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</si>
  <si>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</si>
  <si>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</si>
  <si>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</si>
  <si>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</si>
  <si>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</si>
  <si>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</si>
  <si>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</si>
  <si>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</si>
  <si>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</si>
  <si>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</si>
  <si>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</si>
  <si>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</si>
  <si>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</si>
  <si>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</si>
  <si>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</si>
  <si>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</si>
  <si>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</si>
  <si>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</si>
  <si>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</si>
  <si>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</si>
  <si>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</si>
  <si>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</si>
  <si>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</si>
  <si>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</si>
  <si>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</si>
  <si>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</si>
  <si>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</si>
  <si>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</si>
  <si>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</si>
  <si>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</si>
  <si>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</si>
  <si>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</si>
  <si>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</si>
  <si>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</si>
  <si>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</si>
  <si>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</si>
  <si>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</si>
  <si>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</si>
  <si>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</si>
  <si>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</si>
  <si>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</si>
  <si>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</si>
  <si>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</si>
  <si>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</si>
  <si>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</si>
  <si>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</si>
  <si>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</si>
  <si>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</si>
  <si>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</si>
  <si>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</si>
  <si>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</si>
  <si>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</si>
  <si>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</si>
  <si>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</si>
  <si>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</si>
  <si>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</si>
  <si>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</si>
  <si>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</si>
  <si>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</si>
  <si>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</si>
  <si>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</si>
  <si>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</si>
  <si>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</si>
  <si>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</si>
  <si>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</si>
  <si>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</si>
  <si>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</si>
  <si>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</si>
  <si>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</si>
  <si>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</si>
  <si>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</si>
  <si>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</si>
  <si>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</si>
  <si>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</si>
  <si>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</si>
  <si>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</si>
  <si>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</si>
  <si>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</si>
  <si>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</si>
  <si>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</si>
  <si>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</si>
  <si>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</si>
  <si>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</si>
  <si>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</si>
  <si>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</si>
  <si>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</si>
  <si>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</si>
  <si>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</si>
  <si>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</si>
  <si>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</si>
  <si>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</si>
  <si>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</si>
  <si>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</si>
  <si>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</si>
  <si>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</si>
  <si>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</si>
  <si>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</si>
  <si>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</si>
  <si>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</si>
  <si>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</si>
  <si>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</si>
  <si>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</si>
  <si>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</si>
  <si>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</si>
  <si>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</si>
  <si>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</si>
  <si>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</si>
  <si>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</si>
  <si>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</si>
  <si>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</si>
  <si>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</si>
  <si>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</si>
  <si>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</si>
  <si>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</si>
  <si>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</si>
  <si>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</si>
  <si>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</si>
  <si>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</si>
  <si>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</si>
  <si>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</si>
  <si>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</si>
  <si>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</si>
  <si>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</si>
  <si>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</si>
  <si>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</si>
  <si>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</si>
  <si>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</si>
  <si>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</si>
  <si>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</si>
  <si>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</si>
  <si>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</si>
  <si>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</si>
  <si>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</si>
  <si>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</si>
  <si>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</si>
  <si>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</si>
  <si>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</si>
  <si>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</si>
  <si>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</si>
  <si>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</si>
  <si>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</si>
  <si>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</si>
  <si>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</si>
  <si>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</si>
  <si>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</si>
  <si>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</si>
  <si>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</si>
  <si>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</si>
  <si>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</si>
  <si>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</si>
  <si>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</si>
  <si>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</si>
  <si>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</si>
  <si>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</si>
  <si>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</si>
  <si>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</si>
  <si>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</si>
  <si>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</si>
  <si>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</si>
  <si>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</si>
  <si>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</si>
  <si>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</si>
  <si>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</si>
  <si>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</si>
  <si>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</si>
  <si>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</si>
  <si>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</si>
  <si>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</si>
  <si>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</si>
  <si>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</si>
  <si>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</si>
  <si>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</si>
  <si>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</si>
  <si>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</si>
  <si>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</si>
  <si>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</si>
  <si>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</si>
  <si>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</si>
  <si>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</si>
  <si>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</si>
  <si>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</si>
  <si>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</si>
  <si>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</si>
  <si>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</si>
  <si>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</si>
  <si>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</si>
  <si>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</si>
  <si>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</si>
  <si>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</si>
  <si>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</si>
  <si>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</si>
  <si>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</si>
  <si>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</si>
  <si>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</si>
  <si>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</si>
  <si>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</si>
  <si>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</si>
  <si>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</si>
  <si>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</si>
  <si>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</si>
  <si>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</si>
  <si>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</si>
  <si>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</si>
  <si>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</si>
  <si>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</si>
  <si>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</si>
  <si>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</si>
  <si>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</si>
  <si>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</si>
  <si>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</si>
  <si>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</si>
  <si>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</si>
  <si>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</si>
  <si>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</si>
  <si>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</si>
  <si>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</si>
  <si>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</si>
  <si>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</si>
  <si>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</si>
  <si>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</si>
  <si>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</si>
  <si>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</si>
  <si>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</si>
  <si>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</si>
  <si>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</si>
  <si>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</si>
  <si>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</si>
  <si>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</si>
  <si>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</si>
  <si>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</si>
  <si>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</si>
  <si>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</si>
  <si>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</si>
  <si>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</si>
  <si>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</si>
  <si>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</si>
  <si>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</si>
  <si>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</si>
  <si>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</si>
  <si>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</si>
  <si>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</si>
  <si>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</si>
  <si>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</si>
  <si>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</si>
  <si>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</si>
  <si>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</si>
  <si>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</si>
  <si>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</si>
  <si>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</si>
  <si>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</si>
  <si>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</si>
  <si>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</si>
  <si>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</si>
  <si>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</si>
  <si>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</si>
  <si>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</si>
  <si>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</si>
  <si>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</si>
  <si>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</si>
  <si>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</si>
  <si>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</si>
  <si>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</si>
  <si>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</si>
  <si>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</si>
  <si>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</si>
  <si>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</si>
  <si>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</si>
  <si>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</si>
  <si>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</si>
  <si>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</si>
  <si>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</si>
  <si>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</si>
  <si>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</si>
  <si>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</si>
  <si>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</si>
  <si>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</si>
  <si>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</si>
  <si>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</si>
  <si>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</si>
  <si>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</si>
  <si>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</si>
  <si>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</si>
  <si>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</si>
  <si>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</si>
  <si>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</si>
  <si>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</si>
  <si>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</si>
  <si>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</si>
  <si>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</si>
  <si>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</si>
  <si>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</si>
  <si>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</si>
  <si>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</si>
  <si>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</si>
  <si>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</si>
  <si>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</si>
  <si>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</si>
  <si>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</si>
  <si>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</si>
  <si>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</si>
  <si>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</si>
  <si>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</si>
  <si>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</si>
  <si>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</si>
  <si>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</si>
  <si>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</si>
  <si>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</si>
  <si>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</si>
  <si>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</si>
  <si>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</si>
  <si>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</si>
  <si>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</si>
  <si>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</si>
  <si>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</si>
  <si>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</si>
  <si>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</si>
  <si>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</si>
  <si>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</si>
  <si>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</si>
  <si>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</si>
  <si>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</si>
  <si>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</si>
  <si>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</si>
  <si>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</si>
  <si>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</si>
  <si>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</si>
  <si>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</si>
  <si>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</si>
  <si>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</si>
  <si>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</si>
  <si>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</si>
  <si>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</si>
  <si>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</si>
  <si>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</si>
  <si>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</si>
  <si>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</si>
  <si>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</si>
  <si>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</si>
  <si>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</si>
  <si>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</si>
  <si>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</si>
  <si>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</si>
  <si>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</si>
  <si>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</si>
  <si>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</si>
  <si>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</si>
  <si>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</si>
  <si>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</si>
  <si>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</si>
  <si>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</si>
  <si>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</si>
  <si>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</si>
  <si>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</si>
  <si>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</si>
  <si>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</si>
  <si>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</si>
  <si>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</si>
  <si>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</si>
  <si>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</si>
  <si>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</si>
  <si>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</si>
  <si>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</si>
  <si>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</si>
  <si>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</si>
  <si>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</si>
  <si>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</si>
  <si>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</si>
  <si>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</si>
  <si>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</si>
  <si>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</si>
  <si>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</si>
  <si>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</si>
  <si>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</si>
  <si>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</si>
  <si>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</si>
  <si>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</si>
  <si>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</si>
  <si>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</si>
  <si>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</si>
  <si>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</si>
  <si>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</si>
  <si>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</si>
  <si>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</si>
  <si>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</si>
  <si>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</si>
  <si>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</si>
  <si>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</si>
  <si>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</si>
  <si>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</si>
  <si>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</si>
  <si>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</si>
  <si>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</si>
  <si>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</si>
  <si>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</si>
  <si>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</si>
  <si>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</si>
  <si>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</si>
  <si>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</si>
  <si>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</si>
  <si>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</si>
  <si>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</si>
  <si>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</si>
  <si>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</si>
  <si>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</si>
  <si>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</si>
  <si>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</si>
  <si>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</si>
  <si>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</si>
  <si>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</si>
  <si>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</si>
  <si>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</si>
  <si>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</si>
  <si>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</si>
  <si>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</si>
  <si>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</si>
  <si>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</si>
  <si>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</si>
  <si>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</si>
  <si>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</si>
  <si>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</si>
  <si>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</si>
  <si>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</si>
  <si>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</si>
  <si>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</si>
  <si>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</si>
  <si>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</si>
  <si>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</si>
  <si>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</si>
  <si>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</si>
  <si>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</si>
  <si>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</si>
  <si>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</si>
  <si>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</si>
  <si>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</si>
  <si>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</si>
  <si>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</si>
  <si>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</si>
  <si>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</si>
  <si>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</si>
  <si>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</si>
  <si>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</si>
  <si>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</si>
  <si>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</si>
  <si>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</si>
  <si>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</si>
  <si>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</si>
  <si>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</si>
  <si>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</si>
  <si>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</si>
  <si>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</si>
  <si>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</si>
  <si>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</si>
  <si>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</si>
  <si>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</si>
  <si>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</si>
  <si>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</si>
  <si>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</si>
  <si>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</si>
  <si>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</si>
  <si>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</si>
  <si>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</si>
  <si>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</si>
  <si>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</si>
  <si>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</si>
  <si>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</si>
  <si>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</si>
  <si>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</si>
  <si>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</si>
  <si>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</si>
  <si>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</si>
  <si>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</si>
  <si>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</si>
  <si>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</si>
  <si>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</si>
  <si>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</si>
  <si>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</si>
  <si>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</si>
  <si>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</si>
  <si>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</si>
  <si>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</si>
  <si>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</si>
  <si>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</si>
  <si>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</si>
  <si>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</si>
  <si>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</si>
  <si>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</si>
  <si>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</si>
  <si>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</si>
  <si>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</si>
  <si>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</si>
  <si>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</si>
  <si>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</si>
  <si>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</si>
  <si>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</si>
  <si>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</si>
  <si>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</si>
  <si>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</si>
  <si>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</si>
  <si>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</si>
  <si>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</si>
  <si>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</si>
  <si>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</si>
  <si>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</si>
  <si>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</si>
  <si>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</si>
  <si>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</si>
  <si>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</si>
  <si>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</si>
  <si>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</si>
  <si>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</si>
  <si>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</si>
  <si>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</si>
  <si>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</si>
  <si>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</si>
  <si>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</si>
  <si>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</si>
  <si>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</si>
  <si>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</si>
  <si>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</si>
  <si>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</si>
  <si>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</si>
  <si>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</si>
  <si>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</si>
  <si>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</si>
  <si>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</si>
  <si>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</si>
  <si>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</si>
  <si>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</si>
  <si>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</si>
  <si>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</si>
  <si>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</si>
  <si>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</si>
  <si>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</si>
  <si>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</si>
  <si>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</si>
  <si>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</si>
  <si>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</si>
  <si>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</si>
  <si>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</si>
  <si>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</si>
  <si>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</si>
  <si>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</si>
  <si>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</si>
  <si>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</si>
  <si>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</si>
  <si>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</si>
  <si>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</si>
  <si>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</si>
  <si>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</si>
  <si>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</si>
  <si>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</si>
  <si>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</si>
  <si>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</si>
  <si>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</si>
  <si>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</si>
  <si>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</si>
  <si>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</si>
  <si>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</si>
  <si>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</si>
  <si>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</si>
  <si>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</si>
  <si>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</si>
  <si>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</si>
  <si>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</si>
  <si>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</si>
  <si>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</si>
  <si>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</si>
  <si>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</si>
  <si>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</si>
  <si>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</si>
  <si>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</si>
  <si>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</si>
  <si>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</si>
  <si>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</si>
  <si>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</si>
  <si>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</si>
  <si>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</si>
  <si>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</si>
  <si>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</si>
  <si>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</si>
  <si>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</si>
  <si>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</si>
  <si>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</si>
  <si>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</si>
  <si>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</si>
  <si>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</si>
  <si>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</si>
  <si>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</si>
  <si>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</si>
  <si>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</si>
  <si>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</si>
  <si>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</si>
  <si>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</si>
  <si>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</si>
  <si>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</si>
  <si>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</si>
  <si>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</si>
  <si>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</si>
  <si>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</si>
  <si>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</si>
  <si>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</si>
  <si>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</si>
  <si>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</si>
  <si>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</si>
  <si>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</si>
  <si>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</si>
  <si>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</si>
  <si>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</si>
  <si>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</si>
  <si>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</si>
  <si>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</si>
  <si>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</si>
  <si>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</si>
  <si>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</si>
  <si>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</si>
  <si>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</si>
  <si>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</si>
  <si>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</si>
  <si>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</si>
  <si>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</si>
  <si>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</si>
  <si>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</si>
  <si>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</si>
  <si>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</si>
  <si>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</si>
  <si>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</si>
  <si>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</si>
  <si>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</si>
  <si>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</si>
  <si>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</si>
  <si>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</si>
  <si>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</si>
  <si>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</si>
  <si>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</si>
  <si>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</si>
  <si>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</si>
  <si>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</si>
  <si>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</si>
  <si>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</si>
  <si>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</si>
  <si>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</si>
  <si>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</si>
  <si>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</si>
  <si>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</si>
  <si>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</si>
  <si>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</si>
  <si>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</si>
  <si>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</si>
  <si>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</si>
  <si>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</si>
  <si>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</si>
  <si>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</si>
  <si>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</si>
  <si>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</si>
  <si>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</si>
  <si>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</si>
  <si>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</si>
  <si>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</si>
  <si>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</si>
  <si>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</si>
  <si>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</si>
  <si>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</si>
  <si>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</si>
  <si>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</si>
  <si>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</si>
  <si>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</si>
  <si>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</si>
  <si>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</si>
  <si>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</si>
  <si>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</si>
  <si>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</si>
  <si>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</si>
  <si>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</si>
  <si>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</si>
  <si>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</si>
  <si>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</si>
  <si>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</si>
  <si>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</si>
  <si>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</si>
  <si>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</si>
  <si>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</si>
  <si>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</si>
  <si>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</si>
  <si>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</si>
  <si>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</si>
  <si>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</si>
  <si>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</si>
  <si>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</si>
  <si>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</si>
  <si>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</si>
  <si>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</si>
  <si>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</si>
  <si>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</si>
  <si>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</si>
  <si>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</si>
  <si>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</si>
  <si>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</si>
  <si>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</si>
  <si>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</si>
  <si>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</si>
  <si>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</si>
  <si>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</si>
  <si>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</si>
  <si>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</si>
  <si>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</si>
  <si>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</si>
  <si>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</si>
  <si>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</si>
  <si>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</si>
  <si>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</si>
  <si>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</si>
  <si>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</si>
  <si>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</si>
  <si>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</si>
  <si>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</si>
  <si>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</si>
  <si>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</si>
  <si>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</si>
  <si>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</si>
  <si>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</si>
  <si>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</si>
  <si>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</si>
  <si>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</si>
  <si>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</si>
  <si>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</si>
  <si>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</si>
  <si>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</si>
  <si>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</si>
  <si>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</si>
  <si>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</si>
  <si>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</si>
  <si>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</si>
  <si>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</si>
  <si>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</si>
  <si>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</si>
  <si>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</si>
  <si>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</si>
  <si>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</si>
  <si>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</si>
  <si>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</si>
  <si>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</si>
  <si>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</si>
  <si>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</si>
  <si>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</si>
  <si>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</si>
  <si>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</si>
  <si>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</si>
  <si>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</si>
  <si>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</si>
  <si>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</si>
  <si>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</si>
  <si>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</si>
  <si>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</si>
  <si>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</si>
  <si>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</si>
  <si>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</si>
  <si>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</si>
  <si>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</si>
  <si>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</si>
  <si>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</si>
  <si>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</si>
  <si>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</si>
  <si>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</si>
  <si>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</si>
  <si>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</si>
  <si>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</si>
  <si>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</si>
  <si>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</si>
  <si>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</si>
  <si>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</si>
  <si>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</si>
  <si>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</si>
  <si>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</si>
  <si>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</si>
  <si>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</si>
  <si>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</si>
  <si>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</si>
  <si>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</si>
  <si>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</si>
  <si>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</si>
  <si>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</si>
  <si>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</si>
  <si>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</si>
  <si>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</si>
  <si>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</si>
  <si>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</si>
  <si>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</si>
  <si>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</si>
  <si>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</si>
  <si>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</si>
  <si>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</si>
  <si>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</si>
  <si>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</si>
  <si>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</si>
  <si>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</si>
  <si>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</si>
  <si>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</si>
  <si>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</si>
  <si>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</si>
  <si>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</si>
  <si>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</si>
  <si>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</si>
  <si>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</si>
  <si>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</si>
  <si>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</si>
  <si>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</si>
  <si>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</si>
  <si>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</si>
  <si>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</si>
  <si>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</si>
  <si>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</si>
  <si>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</si>
  <si>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</si>
  <si>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</si>
  <si>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</si>
  <si>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</si>
  <si>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</si>
  <si>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</si>
  <si>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</si>
  <si>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</si>
  <si>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</si>
  <si>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</si>
  <si>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</si>
  <si>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</si>
  <si>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</si>
  <si>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</si>
  <si>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</si>
  <si>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</si>
  <si>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</si>
  <si>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</si>
  <si>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</si>
  <si>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</si>
  <si>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</si>
  <si>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</si>
  <si>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</si>
  <si>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</si>
  <si>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</si>
  <si>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</si>
  <si>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</si>
  <si>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</si>
  <si>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</si>
  <si>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</si>
  <si>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</si>
  <si>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</si>
  <si>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</si>
  <si>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</si>
  <si>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</si>
  <si>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</si>
  <si>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</si>
  <si>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</si>
  <si>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</si>
  <si>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</si>
  <si>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</si>
  <si>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</si>
  <si>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</si>
  <si>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</si>
  <si>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</si>
  <si>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</si>
  <si>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</si>
  <si>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</si>
  <si>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</si>
  <si>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</si>
  <si>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</si>
  <si>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</si>
  <si>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</si>
  <si>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</si>
  <si>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</si>
  <si>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</si>
  <si>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</si>
  <si>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</si>
  <si>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</si>
  <si>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</si>
  <si>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</si>
  <si>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</si>
  <si>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</si>
  <si>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</si>
  <si>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</si>
  <si>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</si>
  <si>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</si>
  <si>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</si>
  <si>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</si>
  <si>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</si>
  <si>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</si>
  <si>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</si>
  <si>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</si>
  <si>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</si>
  <si>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</si>
  <si>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</si>
  <si>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</si>
  <si>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</si>
  <si>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</si>
  <si>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</si>
  <si>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</si>
  <si>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</si>
  <si>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</si>
  <si>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</si>
  <si>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</si>
  <si>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</si>
  <si>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</si>
  <si>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</si>
  <si>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</si>
  <si>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</si>
  <si>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</si>
  <si>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</si>
  <si>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</si>
  <si>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</si>
  <si>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</si>
  <si>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</si>
  <si>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</si>
  <si>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</si>
  <si>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</si>
  <si>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</si>
  <si>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</si>
  <si>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</si>
  <si>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</si>
  <si>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</si>
  <si>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</si>
  <si>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</si>
  <si>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</si>
  <si>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</si>
  <si>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</si>
  <si>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</si>
  <si>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</si>
  <si>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</si>
  <si>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</si>
  <si>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</si>
  <si>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</si>
  <si>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</si>
  <si>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</si>
  <si>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</si>
  <si>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</si>
  <si>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</si>
  <si>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</si>
  <si>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</si>
  <si>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</si>
  <si>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</si>
  <si>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</si>
  <si>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</si>
  <si>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</si>
  <si>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</si>
  <si>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</si>
  <si>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</si>
  <si>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</si>
  <si>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</si>
  <si>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</si>
  <si>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</si>
  <si>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</si>
  <si>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</si>
  <si>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</si>
  <si>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</si>
  <si>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</si>
  <si>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</si>
  <si>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</si>
  <si>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</si>
  <si>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</si>
  <si>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</si>
  <si>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</si>
  <si>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</si>
  <si>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</si>
  <si>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</si>
  <si>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</si>
  <si>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</si>
  <si>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</si>
  <si>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</si>
  <si>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</si>
  <si>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</si>
  <si>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</si>
  <si>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</si>
  <si>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</si>
  <si>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</si>
  <si>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</si>
  <si>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</si>
  <si>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</si>
  <si>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</si>
  <si>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</si>
  <si>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</si>
  <si>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</si>
  <si>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</si>
  <si>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</si>
  <si>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</si>
  <si>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</si>
  <si>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</si>
  <si>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</si>
  <si>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</si>
  <si>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</si>
  <si>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</si>
  <si>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</si>
  <si>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</si>
  <si>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</si>
  <si>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</si>
  <si>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</si>
  <si>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</si>
  <si>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</si>
  <si>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</si>
  <si>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</si>
  <si>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</si>
  <si>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</si>
  <si>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</si>
  <si>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</si>
  <si>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</si>
  <si>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</si>
  <si>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</si>
  <si>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</si>
  <si>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</si>
  <si>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</si>
  <si>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</si>
  <si>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</si>
  <si>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</si>
  <si>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</si>
  <si>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</si>
  <si>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</si>
  <si>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</si>
  <si>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</si>
  <si>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</si>
  <si>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</si>
  <si>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</si>
  <si>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</si>
  <si>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</si>
  <si>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</si>
  <si>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</si>
  <si>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</si>
  <si>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</si>
  <si>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</si>
  <si>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</si>
  <si>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</si>
  <si>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</si>
  <si>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</si>
  <si>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</si>
  <si>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</si>
  <si>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</si>
  <si>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</si>
  <si>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</si>
  <si>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</si>
  <si>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</si>
  <si>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</si>
  <si>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</si>
  <si>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</si>
  <si>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</si>
  <si>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</si>
  <si>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</si>
  <si>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</si>
  <si>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</si>
  <si>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</si>
  <si>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</si>
  <si>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</si>
  <si>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</si>
  <si>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</si>
  <si>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</si>
  <si>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</si>
  <si>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</si>
  <si>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</si>
  <si>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</si>
  <si>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</si>
  <si>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</si>
  <si>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</si>
  <si>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</si>
  <si>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</si>
  <si>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</si>
  <si>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</si>
  <si>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</si>
  <si>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</si>
  <si>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</si>
  <si>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</si>
  <si>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</si>
  <si>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</si>
  <si>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</si>
  <si>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</si>
  <si>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</si>
  <si>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</si>
  <si>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</si>
  <si>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</si>
  <si>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</si>
  <si>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</si>
  <si>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</si>
  <si>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</si>
  <si>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</si>
  <si>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</si>
  <si>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</si>
  <si>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</si>
  <si>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</si>
  <si>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</si>
  <si>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</si>
  <si>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</si>
  <si>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</si>
  <si>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</si>
  <si>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</si>
  <si>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</si>
  <si>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</si>
  <si>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</si>
  <si>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</si>
  <si>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</si>
  <si>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</si>
  <si>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</si>
  <si>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</si>
  <si>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</si>
  <si>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</si>
  <si>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</si>
  <si>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</si>
  <si>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</si>
  <si>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</si>
  <si>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</si>
  <si>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</si>
  <si>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</si>
  <si>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</si>
  <si>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</si>
  <si>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</si>
  <si>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</si>
  <si>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</si>
  <si>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</si>
  <si>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</si>
  <si>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</si>
  <si>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</si>
  <si>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</si>
  <si>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</si>
  <si>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</si>
  <si>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</si>
  <si>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</si>
  <si>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</si>
  <si>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</si>
  <si>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</si>
  <si>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</si>
  <si>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</si>
  <si>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</si>
  <si>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</si>
  <si>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</si>
  <si>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</si>
  <si>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</si>
  <si>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</si>
  <si>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</si>
  <si>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</si>
  <si>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</si>
  <si>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</si>
  <si>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</si>
  <si>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</si>
  <si>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</si>
  <si>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</si>
  <si>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</si>
  <si>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</si>
  <si>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</si>
  <si>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</si>
  <si>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</si>
  <si>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</si>
  <si>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</si>
  <si>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</si>
  <si>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</si>
  <si>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</si>
  <si>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</si>
  <si>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</si>
  <si>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</si>
  <si>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</si>
  <si>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</si>
  <si>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</si>
  <si>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</si>
  <si>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</si>
  <si>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</si>
  <si>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</si>
  <si>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</si>
  <si>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</si>
  <si>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</si>
  <si>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</si>
  <si>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</si>
  <si>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</si>
  <si>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</si>
  <si>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</si>
  <si>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</si>
  <si>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</si>
  <si>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</si>
  <si>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</si>
  <si>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</si>
  <si>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</si>
  <si>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</si>
  <si>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</si>
  <si>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</si>
  <si>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</si>
  <si>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</si>
  <si>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</si>
  <si>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</si>
  <si>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</si>
  <si>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</si>
  <si>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</si>
  <si>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</si>
  <si>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</si>
  <si>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</si>
  <si>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</si>
  <si>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</si>
  <si>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</si>
  <si>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</si>
  <si>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</si>
  <si>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</si>
  <si>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</si>
  <si>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</si>
  <si>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</si>
  <si>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</si>
  <si>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</si>
  <si>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</si>
  <si>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</si>
  <si>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</si>
  <si>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</si>
  <si>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</si>
  <si>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</si>
  <si>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</si>
  <si>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</si>
  <si>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</si>
  <si>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</si>
  <si>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</si>
  <si>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</si>
  <si>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</si>
  <si>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</si>
  <si>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</si>
  <si>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</si>
  <si>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</si>
  <si>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</si>
  <si>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</si>
  <si>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</si>
  <si>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</si>
  <si>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</si>
  <si>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</si>
  <si>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</si>
  <si>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</si>
  <si>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</si>
  <si>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</si>
  <si>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</si>
  <si>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</si>
  <si>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</si>
  <si>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</si>
  <si>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</si>
  <si>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</si>
  <si>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</si>
  <si>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</si>
  <si>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</si>
  <si>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</si>
  <si>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</si>
  <si>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</si>
  <si>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</si>
  <si>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</si>
  <si>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</si>
  <si>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</si>
  <si>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</si>
  <si>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</si>
  <si>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</si>
  <si>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</si>
  <si>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</si>
  <si>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</si>
  <si>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</si>
  <si>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</si>
  <si>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</si>
  <si>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</si>
  <si>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</si>
  <si>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</si>
  <si>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</si>
  <si>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</si>
  <si>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</si>
  <si>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</si>
  <si>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</si>
  <si>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</si>
  <si>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</si>
  <si>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</si>
  <si>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</si>
  <si>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</si>
  <si>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</si>
  <si>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</si>
  <si>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</si>
  <si>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</si>
  <si>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</si>
  <si>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</si>
  <si>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</si>
  <si>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</si>
  <si>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</si>
  <si>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</si>
  <si>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</si>
  <si>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</si>
  <si>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</si>
  <si>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</si>
  <si>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</si>
  <si>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</si>
  <si>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</si>
  <si>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</si>
  <si>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</si>
  <si>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</si>
  <si>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</si>
  <si>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</si>
  <si>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</si>
  <si>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</si>
  <si>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</si>
  <si>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</si>
  <si>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</si>
  <si>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</si>
  <si>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</si>
  <si>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</si>
  <si>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</si>
  <si>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</si>
  <si>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</si>
  <si>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</si>
  <si>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</si>
  <si>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</si>
  <si>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</si>
  <si>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</si>
  <si>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</si>
  <si>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</si>
  <si>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</si>
  <si>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</si>
  <si>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</si>
  <si>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</si>
  <si>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</si>
  <si>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</si>
  <si>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</si>
  <si>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</si>
  <si>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</si>
  <si>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</si>
  <si>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</si>
  <si>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</si>
  <si>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</si>
  <si>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</si>
  <si>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</si>
  <si>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</si>
  <si>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</si>
  <si>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</si>
  <si>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</si>
  <si>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</si>
  <si>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</si>
  <si>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</si>
  <si>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</si>
  <si>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</si>
  <si>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</si>
  <si>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</si>
  <si>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</si>
  <si>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</si>
  <si>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</si>
  <si>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</si>
  <si>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</si>
  <si>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</si>
  <si>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</si>
  <si>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</si>
  <si>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</si>
  <si>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</si>
  <si>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</si>
  <si>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</si>
  <si>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</si>
  <si>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</si>
  <si>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</si>
  <si>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</si>
  <si>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</si>
  <si>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</si>
  <si>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</si>
  <si>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</si>
  <si>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</si>
  <si>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</si>
  <si>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</si>
  <si>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</si>
  <si>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</si>
  <si>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</si>
  <si>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</si>
  <si>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</si>
  <si>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</si>
  <si>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</si>
  <si>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</si>
  <si>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</si>
  <si>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</si>
  <si>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</si>
  <si>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</si>
  <si>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</si>
  <si>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</si>
  <si>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</si>
  <si>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</si>
  <si>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</si>
  <si>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</si>
  <si>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</si>
  <si>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</si>
  <si>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</si>
  <si>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</si>
  <si>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</si>
  <si>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</si>
  <si>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</si>
  <si>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</si>
  <si>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</si>
  <si>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</si>
  <si>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</si>
  <si>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</si>
  <si>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</si>
  <si>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</si>
  <si>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</si>
  <si>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</si>
  <si>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</si>
  <si>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</si>
  <si>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</si>
  <si>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</si>
  <si>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</si>
  <si>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</si>
  <si>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</si>
  <si>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</si>
  <si>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</si>
  <si>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</si>
  <si>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</si>
  <si>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</si>
  <si>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</si>
  <si>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</si>
  <si>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</si>
  <si>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</si>
  <si>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</si>
  <si>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</si>
  <si>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</si>
  <si>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</si>
  <si>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</si>
  <si>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</si>
  <si>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</si>
  <si>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</si>
  <si>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</si>
  <si>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</si>
  <si>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</si>
  <si>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</si>
  <si>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</si>
  <si>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</si>
  <si>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</si>
  <si>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</si>
  <si>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</si>
  <si>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</si>
  <si>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</si>
  <si>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</si>
  <si>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</si>
  <si>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</si>
  <si>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</si>
  <si>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</si>
  <si>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</si>
  <si>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</si>
  <si>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</si>
  <si>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</si>
  <si>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</si>
  <si>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</si>
  <si>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</si>
  <si>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</si>
  <si>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</si>
  <si>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</si>
  <si>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</si>
  <si>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</si>
  <si>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</si>
  <si>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</si>
  <si>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</si>
  <si>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</si>
  <si>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</si>
  <si>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</si>
  <si>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</si>
  <si>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</si>
  <si>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</si>
  <si>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</si>
  <si>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</si>
  <si>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</si>
  <si>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</si>
  <si>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</si>
  <si>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</si>
  <si>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</si>
  <si>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</si>
  <si>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</si>
  <si>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</si>
  <si>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</si>
  <si>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</si>
  <si>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</si>
  <si>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</si>
  <si>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</si>
  <si>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</si>
  <si>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</si>
  <si>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</si>
  <si>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</si>
  <si>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</si>
  <si>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</si>
  <si>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</si>
  <si>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</si>
  <si>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</si>
  <si>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</si>
  <si>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</si>
  <si>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</si>
  <si>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</si>
  <si>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</si>
  <si>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</si>
  <si>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</si>
  <si>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</si>
  <si>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</si>
  <si>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</si>
  <si>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</si>
  <si>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</si>
  <si>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</si>
  <si>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</si>
  <si>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</si>
  <si>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</si>
  <si>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</si>
  <si>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</si>
  <si>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</si>
  <si>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</si>
  <si>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</si>
  <si>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</si>
  <si>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</si>
  <si>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</si>
  <si>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</si>
  <si>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</si>
  <si>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</si>
  <si>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</si>
  <si>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</si>
  <si>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</si>
  <si>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</si>
  <si>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</si>
  <si>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</si>
  <si>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</si>
  <si>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</si>
  <si>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</si>
  <si>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</si>
  <si>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</si>
  <si>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</si>
  <si>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</si>
  <si>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</si>
  <si>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</si>
  <si>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</si>
  <si>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</si>
  <si>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</si>
  <si>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</si>
  <si>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</si>
  <si>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</si>
  <si>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</si>
  <si>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</si>
  <si>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</si>
  <si>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</si>
  <si>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</si>
  <si>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</si>
  <si>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</si>
  <si>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</si>
  <si>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</si>
  <si>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</si>
  <si>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</si>
  <si>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</si>
  <si>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</si>
  <si>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</si>
  <si>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</si>
  <si>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</si>
  <si>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</si>
  <si>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</si>
  <si>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</si>
  <si>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</si>
  <si>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</si>
  <si>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</si>
  <si>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</si>
  <si>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</si>
  <si>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</si>
  <si>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</si>
  <si>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</si>
  <si>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</si>
  <si>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</si>
  <si>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</si>
  <si>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</si>
  <si>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</si>
  <si>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</si>
  <si>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</si>
  <si>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</si>
  <si>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</si>
  <si>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</si>
  <si>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</si>
  <si>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</si>
  <si>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</si>
  <si>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</si>
  <si>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</si>
  <si>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</si>
  <si>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</si>
  <si>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</si>
  <si>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</si>
  <si>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</si>
  <si>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</si>
  <si>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</si>
  <si>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</si>
  <si>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</si>
  <si>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</si>
  <si>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</si>
  <si>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</si>
  <si>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</si>
  <si>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</si>
  <si>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</si>
  <si>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</si>
  <si>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</si>
  <si>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</si>
  <si>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</si>
  <si>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</si>
  <si>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</si>
  <si>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</si>
  <si>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</si>
  <si>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</si>
  <si>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</si>
  <si>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</si>
  <si>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</si>
  <si>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</si>
  <si>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</si>
  <si>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</si>
  <si>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</si>
  <si>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</si>
  <si>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</si>
  <si>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</si>
  <si>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</si>
  <si>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</si>
  <si>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</si>
  <si>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</si>
  <si>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</si>
  <si>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</si>
  <si>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</si>
  <si>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</si>
  <si>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</si>
  <si>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</si>
  <si>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</si>
  <si>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</si>
  <si>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</si>
  <si>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</si>
  <si>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</si>
  <si>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</si>
  <si>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</si>
  <si>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</si>
  <si>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</si>
  <si>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</si>
  <si>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</si>
  <si>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</si>
  <si>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</si>
  <si>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</si>
  <si>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</si>
  <si>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</si>
  <si>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</si>
  <si>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</si>
  <si>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</si>
  <si>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</si>
  <si>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</si>
  <si>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</si>
  <si>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</si>
  <si>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</si>
  <si>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</si>
  <si>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</si>
  <si>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</si>
  <si>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</si>
  <si>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</si>
  <si>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</si>
  <si>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</si>
  <si>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</si>
  <si>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</si>
  <si>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</si>
  <si>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</si>
  <si>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</si>
  <si>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</si>
  <si>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</si>
  <si>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</si>
  <si>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</si>
  <si>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</si>
  <si>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</si>
  <si>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</si>
  <si>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</si>
  <si>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</si>
  <si>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</si>
  <si>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</si>
  <si>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</si>
  <si>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</si>
  <si>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</si>
  <si>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</si>
  <si>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</si>
  <si>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</si>
  <si>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</si>
  <si>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</si>
  <si>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</si>
  <si>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</si>
  <si>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</si>
  <si>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</si>
  <si>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</si>
  <si>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</si>
  <si>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</si>
  <si>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</si>
  <si>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</si>
  <si>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</si>
  <si>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</si>
  <si>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</si>
  <si>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</si>
  <si>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</si>
  <si>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</si>
  <si>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</si>
  <si>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</si>
  <si>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</si>
  <si>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</si>
  <si>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</si>
  <si>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</si>
  <si>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</si>
  <si>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</si>
  <si>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</si>
  <si>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</si>
  <si>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</si>
  <si>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</si>
  <si>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</si>
  <si>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</si>
  <si>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</si>
  <si>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</si>
  <si>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</si>
  <si>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</si>
  <si>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</si>
  <si>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</si>
  <si>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</si>
  <si>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</si>
  <si>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</si>
  <si>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</si>
  <si>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</si>
  <si>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</si>
  <si>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</si>
  <si>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</si>
  <si>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</si>
  <si>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</si>
  <si>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</si>
  <si>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</si>
  <si>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</si>
  <si>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</si>
  <si>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</si>
  <si>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</si>
  <si>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</si>
  <si>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</si>
  <si>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</si>
  <si>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</si>
  <si>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</si>
  <si>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</si>
  <si>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</si>
  <si>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</si>
  <si>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</si>
  <si>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</si>
  <si>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</si>
  <si>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</si>
  <si>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</si>
  <si>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</si>
  <si>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</si>
  <si>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</si>
  <si>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</si>
  <si>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</si>
  <si>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</si>
  <si>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</si>
  <si>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</si>
  <si>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</si>
  <si>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</si>
  <si>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</si>
  <si>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</si>
  <si>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</si>
  <si>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</si>
  <si>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</si>
  <si>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</si>
  <si>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</si>
  <si>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</si>
  <si>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</si>
  <si>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</si>
  <si>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</si>
  <si>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</si>
  <si>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</si>
  <si>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</si>
  <si>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</si>
  <si>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</si>
  <si>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</si>
  <si>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</si>
  <si>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</si>
  <si>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</si>
  <si>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</si>
  <si>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</si>
  <si>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</si>
  <si>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</si>
  <si>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</si>
  <si>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</si>
  <si>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</si>
  <si>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</si>
  <si>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</si>
  <si>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</si>
  <si>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</si>
  <si>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</si>
  <si>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</si>
  <si>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</si>
  <si>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</si>
  <si>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</si>
  <si>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</si>
  <si>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</si>
  <si>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</si>
  <si>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</si>
  <si>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</si>
  <si>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</si>
  <si>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</si>
  <si>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</si>
  <si>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</si>
  <si>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</si>
  <si>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</si>
  <si>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</si>
  <si>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</si>
  <si>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</si>
  <si>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</si>
  <si>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</si>
  <si>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</si>
  <si>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</si>
  <si>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</si>
  <si>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</si>
  <si>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</si>
  <si>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</si>
  <si>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</si>
  <si>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</si>
  <si>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</si>
  <si>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</si>
  <si>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</si>
  <si>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</si>
  <si>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</si>
  <si>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</si>
  <si>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</si>
  <si>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</si>
  <si>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</si>
  <si>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</si>
  <si>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</si>
  <si>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</si>
  <si>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</si>
  <si>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</si>
  <si>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</si>
  <si>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</si>
  <si>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</si>
  <si>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</si>
  <si>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</si>
  <si>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</si>
  <si>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</si>
  <si>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</si>
  <si>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</si>
  <si>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</si>
  <si>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</si>
  <si>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</si>
  <si>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</si>
  <si>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</si>
  <si>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</si>
  <si>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</si>
  <si>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</si>
  <si>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</si>
  <si>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</si>
  <si>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</si>
  <si>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</si>
  <si>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</si>
  <si>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</si>
  <si>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</si>
  <si>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</si>
  <si>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</si>
  <si>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</si>
  <si>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</si>
  <si>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</si>
  <si>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</si>
  <si>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</si>
  <si>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</si>
  <si>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</si>
  <si>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</si>
  <si>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</si>
  <si>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</si>
  <si>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</si>
  <si>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</si>
  <si>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</si>
  <si>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</si>
  <si>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</si>
  <si>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</si>
  <si>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</si>
  <si>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</si>
  <si>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</si>
  <si>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</si>
  <si>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</si>
  <si>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</si>
  <si>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</si>
  <si>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</si>
  <si>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</si>
  <si>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</si>
  <si>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</si>
  <si>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</si>
  <si>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</si>
  <si>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</si>
  <si>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</si>
  <si>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</si>
  <si>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</si>
  <si>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</si>
  <si>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</si>
  <si>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</si>
  <si>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</si>
  <si>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</si>
  <si>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</si>
  <si>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</si>
  <si>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</si>
  <si>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</si>
  <si>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</si>
  <si>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</si>
  <si>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</si>
  <si>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</si>
  <si>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</si>
  <si>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</si>
  <si>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</si>
  <si>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</si>
  <si>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</si>
  <si>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</si>
  <si>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</si>
  <si>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</si>
  <si>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</si>
  <si>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</si>
  <si>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</si>
  <si>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</si>
  <si>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</si>
  <si>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</si>
  <si>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</si>
  <si>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</si>
  <si>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</si>
  <si>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</si>
  <si>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</si>
  <si>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</si>
  <si>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</si>
  <si>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</si>
  <si>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</si>
  <si>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</si>
  <si>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</si>
  <si>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</si>
  <si>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</si>
  <si>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</si>
  <si>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</si>
  <si>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</si>
  <si>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</si>
  <si>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</si>
  <si>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</si>
  <si>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</si>
  <si>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</si>
  <si>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</si>
  <si>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</si>
  <si>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</si>
  <si>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</si>
  <si>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</si>
  <si>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</si>
  <si>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</si>
  <si>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</si>
  <si>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</si>
  <si>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</si>
  <si>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</si>
  <si>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</si>
  <si>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</si>
  <si>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</si>
  <si>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</si>
  <si>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</si>
  <si>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</si>
  <si>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</si>
  <si>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</si>
  <si>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</si>
  <si>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</si>
  <si>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</si>
  <si>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</si>
  <si>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</si>
  <si>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</si>
  <si>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</si>
  <si>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</si>
  <si>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</si>
  <si>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</si>
  <si>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</si>
  <si>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</si>
  <si>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</si>
  <si>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</si>
  <si>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</si>
  <si>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</si>
  <si>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</si>
  <si>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</si>
  <si>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</si>
  <si>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</si>
  <si>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</si>
  <si>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</si>
  <si>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</si>
  <si>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</si>
  <si>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</si>
  <si>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</si>
  <si>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</si>
  <si>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</si>
  <si>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</si>
  <si>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</si>
  <si>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</si>
  <si>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</si>
  <si>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</si>
  <si>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</si>
  <si>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</si>
  <si>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</si>
  <si>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</si>
  <si>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</si>
  <si>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</si>
  <si>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</si>
  <si>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</si>
  <si>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</si>
  <si>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</si>
  <si>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</si>
  <si>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</si>
  <si>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</si>
  <si>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</si>
  <si>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</si>
  <si>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</si>
  <si>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</si>
  <si>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</si>
  <si>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</si>
  <si>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</si>
  <si>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</si>
  <si>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</si>
  <si>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</si>
  <si>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</si>
  <si>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</si>
  <si>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</si>
  <si>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</si>
  <si>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</si>
  <si>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</si>
  <si>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</si>
  <si>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</si>
  <si>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</si>
  <si>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</si>
  <si>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</si>
  <si>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</si>
  <si>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</si>
  <si>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</si>
  <si>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</si>
  <si>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</si>
  <si>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</si>
  <si>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</si>
  <si>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</si>
  <si>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</si>
  <si>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</si>
  <si>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</si>
  <si>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</si>
  <si>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</si>
  <si>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</si>
  <si>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</si>
  <si>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</si>
  <si>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</si>
  <si>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</si>
  <si>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</si>
  <si>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</si>
  <si>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</si>
  <si>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</si>
  <si>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</si>
  <si>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</si>
  <si>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</si>
  <si>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</si>
  <si>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</si>
  <si>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</si>
  <si>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</si>
  <si>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</si>
  <si>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</si>
  <si>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</si>
  <si>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</si>
  <si>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</si>
  <si>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</si>
  <si>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</si>
  <si>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</si>
  <si>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</si>
  <si>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</si>
  <si>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</si>
  <si>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</si>
  <si>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</si>
  <si>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</si>
  <si>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</si>
  <si>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</si>
  <si>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</si>
  <si>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</si>
  <si>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</si>
  <si>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</si>
  <si>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</si>
  <si>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</si>
  <si>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</si>
  <si>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</si>
  <si>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</si>
  <si>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</si>
  <si>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</si>
  <si>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</si>
  <si>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</si>
  <si>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</si>
  <si>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</si>
  <si>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</si>
  <si>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</si>
  <si>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</si>
  <si>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</si>
  <si>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</si>
  <si>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</si>
  <si>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</si>
  <si>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</si>
  <si>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</si>
  <si>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</si>
  <si>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</si>
  <si>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</si>
  <si>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</si>
  <si>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</si>
  <si>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</si>
  <si>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</si>
  <si>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</si>
  <si>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</si>
  <si>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</si>
  <si>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</si>
  <si>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</si>
  <si>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</si>
  <si>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</si>
  <si>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</si>
  <si>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</si>
  <si>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</si>
  <si>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</si>
  <si>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</si>
  <si>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</si>
  <si>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</si>
  <si>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</si>
  <si>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</si>
  <si>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</si>
  <si>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</si>
  <si>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</si>
  <si>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</si>
  <si>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</si>
  <si>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</si>
  <si>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</si>
  <si>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</si>
  <si>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</si>
  <si>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</si>
  <si>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</si>
  <si>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</si>
  <si>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</si>
  <si>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</si>
  <si>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</si>
  <si>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</si>
  <si>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</si>
  <si>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</si>
  <si>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</si>
  <si>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</si>
  <si>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</si>
  <si>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</si>
  <si>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</si>
  <si>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</si>
  <si>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</si>
  <si>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</si>
  <si>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</si>
  <si>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</si>
  <si>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</si>
  <si>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</si>
  <si>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</si>
  <si>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</si>
  <si>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</si>
  <si>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</si>
  <si>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</si>
  <si>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</si>
  <si>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</si>
  <si>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</si>
  <si>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</si>
  <si>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</si>
  <si>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</si>
  <si>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</si>
  <si>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</si>
  <si>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</si>
  <si>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</si>
  <si>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</si>
  <si>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</si>
  <si>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</si>
  <si>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</si>
  <si>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</si>
  <si>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</si>
  <si>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</si>
  <si>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</si>
  <si>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</si>
  <si>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</si>
  <si>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</si>
  <si>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</si>
  <si>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</si>
  <si>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</si>
  <si>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</si>
  <si>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</si>
  <si>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</si>
  <si>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</si>
  <si>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</si>
  <si>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</si>
  <si>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</si>
  <si>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</si>
  <si>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</si>
  <si>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</si>
  <si>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</si>
  <si>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</si>
  <si>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</si>
  <si>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</si>
  <si>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</si>
  <si>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</si>
  <si>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</si>
  <si>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</si>
  <si>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</si>
  <si>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</si>
  <si>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</si>
  <si>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</si>
  <si>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</si>
  <si>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</si>
  <si>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</si>
  <si>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</si>
  <si>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</si>
  <si>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</si>
  <si>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</si>
  <si>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</si>
  <si>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</si>
  <si>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</si>
  <si>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</si>
  <si>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</si>
  <si>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</si>
  <si>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</si>
  <si>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</si>
  <si>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</si>
  <si>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</si>
  <si>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</si>
  <si>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</si>
  <si>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</si>
  <si>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</si>
  <si>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</si>
  <si>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</si>
  <si>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</si>
  <si>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</si>
  <si>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</si>
  <si>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</si>
  <si>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</si>
  <si>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</si>
  <si>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</si>
  <si>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</si>
  <si>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</si>
  <si>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</si>
  <si>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</si>
  <si>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</si>
  <si>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</si>
  <si>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</si>
  <si>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</si>
  <si>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</si>
  <si>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</si>
  <si>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</si>
  <si>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</si>
  <si>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</si>
  <si>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</si>
  <si>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</si>
  <si>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</si>
  <si>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</si>
  <si>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</si>
  <si>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</si>
  <si>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</si>
  <si>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</si>
  <si>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</si>
  <si>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</si>
  <si>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</si>
  <si>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</si>
  <si>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</si>
  <si>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</si>
  <si>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</si>
  <si>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</si>
  <si>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</si>
  <si>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</si>
  <si>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</si>
  <si>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</si>
  <si>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</si>
  <si>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</si>
  <si>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</si>
  <si>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</si>
  <si>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</si>
  <si>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</si>
  <si>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</si>
  <si>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</si>
  <si>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</si>
  <si>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</si>
  <si>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</si>
  <si>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</si>
  <si>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</si>
  <si>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</si>
  <si>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</si>
  <si>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</si>
  <si>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</si>
  <si>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</si>
  <si>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</si>
  <si>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</si>
  <si>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</si>
  <si>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</si>
  <si>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</si>
  <si>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</si>
  <si>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</si>
  <si>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</si>
  <si>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</si>
  <si>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</si>
  <si>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</si>
  <si>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</si>
  <si>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</si>
  <si>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</si>
  <si>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</si>
  <si>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</si>
  <si>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</si>
  <si>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</si>
  <si>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</si>
  <si>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</si>
  <si>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</si>
  <si>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</si>
  <si>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</si>
  <si>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</si>
  <si>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</si>
  <si>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</si>
  <si>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</si>
  <si>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</si>
  <si>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</si>
  <si>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</si>
  <si>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</si>
  <si>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</si>
  <si>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</si>
  <si>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</si>
  <si>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</si>
  <si>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</si>
  <si>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</si>
  <si>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</si>
  <si>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</si>
  <si>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</si>
  <si>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</si>
  <si>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</si>
  <si>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</si>
  <si>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</si>
  <si>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</si>
  <si>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</si>
  <si>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</si>
  <si>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</si>
  <si>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</si>
  <si>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</si>
  <si>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</si>
  <si>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</si>
  <si>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</si>
  <si>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</si>
  <si>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</si>
  <si>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</si>
  <si>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</si>
  <si>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</si>
  <si>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</si>
  <si>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</si>
  <si>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</si>
  <si>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</si>
  <si>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</si>
  <si>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</si>
  <si>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</si>
  <si>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</si>
  <si>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</si>
  <si>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</si>
  <si>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</si>
  <si>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</si>
  <si>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</si>
  <si>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</si>
  <si>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</si>
  <si>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</si>
  <si>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</si>
  <si>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</si>
  <si>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</si>
  <si>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</si>
  <si>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</si>
  <si>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</si>
  <si>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</si>
  <si>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</si>
  <si>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</si>
  <si>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</si>
  <si>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</si>
  <si>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</si>
  <si>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</si>
  <si>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</si>
  <si>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</si>
  <si>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</si>
  <si>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</si>
  <si>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</si>
  <si>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</si>
  <si>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</si>
  <si>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</si>
  <si>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</si>
  <si>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</si>
  <si>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</si>
  <si>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</si>
  <si>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</si>
  <si>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</si>
  <si>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</si>
  <si>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</si>
  <si>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</si>
  <si>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</si>
  <si>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</si>
  <si>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</si>
  <si>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</si>
  <si>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</si>
  <si>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</si>
  <si>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</si>
  <si>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</si>
  <si>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</si>
  <si>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</si>
  <si>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</si>
  <si>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</si>
  <si>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</si>
  <si>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</si>
  <si>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</si>
  <si>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</si>
  <si>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</si>
  <si>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</si>
  <si>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</si>
  <si>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</si>
  <si>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</si>
  <si>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</si>
  <si>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</si>
  <si>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</si>
  <si>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</si>
  <si>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</si>
  <si>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</si>
  <si>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</si>
  <si>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</si>
  <si>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</si>
  <si>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</si>
  <si>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</si>
  <si>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</si>
  <si>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</si>
  <si>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</si>
  <si>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</si>
  <si>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</si>
  <si>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</si>
  <si>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</si>
  <si>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</si>
  <si>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</si>
  <si>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</si>
  <si>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</si>
  <si>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</si>
  <si>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</si>
  <si>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</si>
  <si>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</si>
  <si>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</si>
  <si>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</si>
  <si>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</si>
  <si>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</si>
  <si>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</si>
  <si>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</si>
  <si>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</si>
  <si>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</si>
  <si>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</si>
  <si>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</si>
  <si>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</si>
  <si>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</si>
  <si>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</si>
  <si>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</si>
  <si>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</si>
  <si>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</si>
  <si>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</si>
  <si>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</si>
  <si>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</si>
  <si>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</si>
  <si>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</si>
  <si>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</si>
  <si>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</si>
  <si>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</si>
  <si>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</si>
  <si>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</si>
  <si>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</si>
  <si>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</si>
  <si>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</si>
  <si>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</si>
  <si>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</si>
  <si>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</si>
  <si>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</si>
  <si>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</si>
  <si>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</si>
  <si>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</si>
  <si>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</si>
  <si>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</si>
  <si>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</si>
  <si>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</si>
  <si>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</si>
  <si>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</si>
  <si>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</si>
  <si>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</si>
  <si>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</si>
  <si>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</si>
  <si>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</si>
  <si>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</si>
  <si>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</si>
  <si>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</si>
  <si>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</si>
  <si>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</si>
  <si>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</si>
  <si>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</si>
  <si>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</si>
  <si>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</si>
  <si>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</si>
  <si>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</si>
  <si>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</si>
  <si>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</si>
  <si>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</si>
  <si>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</si>
  <si>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</si>
  <si>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</si>
  <si>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</si>
  <si>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</si>
  <si>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</si>
  <si>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</si>
  <si>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</si>
  <si>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</si>
  <si>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</si>
  <si>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</si>
  <si>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</si>
  <si>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</si>
  <si>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</si>
  <si>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</si>
  <si>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</si>
  <si>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</si>
  <si>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</si>
  <si>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</si>
  <si>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</si>
  <si>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</si>
  <si>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</si>
  <si>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</si>
  <si>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</si>
  <si>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</si>
  <si>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</si>
  <si>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</si>
  <si>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</si>
  <si>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</si>
  <si>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</si>
  <si>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</si>
  <si>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</si>
  <si>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</si>
  <si>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</si>
  <si>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</si>
  <si>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</si>
  <si>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</si>
  <si>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</si>
  <si>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</si>
  <si>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</si>
  <si>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</si>
  <si>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</si>
  <si>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</si>
  <si>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</si>
  <si>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</si>
  <si>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</si>
  <si>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</si>
  <si>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</si>
  <si>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</si>
  <si>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</si>
  <si>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</si>
  <si>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</si>
  <si>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</si>
  <si>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</si>
  <si>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</si>
  <si>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</si>
  <si>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</si>
  <si>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</si>
  <si>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</si>
  <si>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</si>
  <si>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</si>
  <si>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</si>
  <si>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</si>
  <si>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</si>
  <si>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</si>
  <si>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</si>
  <si>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</si>
  <si>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</si>
  <si>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</si>
  <si>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</si>
  <si>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</si>
  <si>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</si>
  <si>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</si>
  <si>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</si>
  <si>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</si>
  <si>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</si>
  <si>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</si>
  <si>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</si>
  <si>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</si>
  <si>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</si>
  <si>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</si>
  <si>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</si>
  <si>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</si>
  <si>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</si>
  <si>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</si>
  <si>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</si>
  <si>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</si>
  <si>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</si>
  <si>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</si>
  <si>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</si>
  <si>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</si>
  <si>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</si>
  <si>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</si>
  <si>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</si>
  <si>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</si>
  <si>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</si>
  <si>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</si>
  <si>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</si>
  <si>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</si>
  <si>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</si>
  <si>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</si>
  <si>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</si>
  <si>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</si>
  <si>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</si>
  <si>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</si>
  <si>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</si>
  <si>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</si>
  <si>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</si>
  <si>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</si>
  <si>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</si>
  <si>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</si>
  <si>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</si>
  <si>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</si>
  <si>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</si>
  <si>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</si>
  <si>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</si>
  <si>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</si>
  <si>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</si>
  <si>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</si>
  <si>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</si>
  <si>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</si>
  <si>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</si>
  <si>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</si>
  <si>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</si>
  <si>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</si>
  <si>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</si>
  <si>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</si>
  <si>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</si>
  <si>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</si>
  <si>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</si>
  <si>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</si>
  <si>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</si>
  <si>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</si>
  <si>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</si>
  <si>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</si>
  <si>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</si>
  <si>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</si>
  <si>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</si>
  <si>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</si>
  <si>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</si>
  <si>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</si>
  <si>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</si>
  <si>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</si>
  <si>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</si>
  <si>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</si>
  <si>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</si>
  <si>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</si>
  <si>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</si>
  <si>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</si>
  <si>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</si>
  <si>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</si>
  <si>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</si>
  <si>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</si>
  <si>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</si>
  <si>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</si>
  <si>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</si>
  <si>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</si>
  <si>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</si>
  <si>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</si>
  <si>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</si>
  <si>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</si>
  <si>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</si>
  <si>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</si>
  <si>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</si>
  <si>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</si>
  <si>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</si>
  <si>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</si>
  <si>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</si>
  <si>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</si>
  <si>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</si>
  <si>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</si>
  <si>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</si>
  <si>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</si>
  <si>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</si>
  <si>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</si>
  <si>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</si>
  <si>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</si>
  <si>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</si>
  <si>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</si>
  <si>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</si>
  <si>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</si>
  <si>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</si>
  <si>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</si>
  <si>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</si>
  <si>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</si>
  <si>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</si>
  <si>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</si>
  <si>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</si>
  <si>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</si>
  <si>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</si>
  <si>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</si>
  <si>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</si>
  <si>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</si>
  <si>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</si>
  <si>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</si>
  <si>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</si>
  <si>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</si>
  <si>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</si>
  <si>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</si>
  <si>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</si>
  <si>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</si>
  <si>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</si>
  <si>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</si>
  <si>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</si>
  <si>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</si>
  <si>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</si>
  <si>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</si>
  <si>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</si>
  <si>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</si>
  <si>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</si>
  <si>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</si>
  <si>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</si>
  <si>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</si>
  <si>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</si>
  <si>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</si>
  <si>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</si>
  <si>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</si>
  <si>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</si>
  <si>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</si>
  <si>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</si>
  <si>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</si>
  <si>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</si>
  <si>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</si>
  <si>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</si>
  <si>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</si>
  <si>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</si>
  <si>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</si>
  <si>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</si>
  <si>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</si>
  <si>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</si>
  <si>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</si>
  <si>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</si>
  <si>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</si>
  <si>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</si>
  <si>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</si>
  <si>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</si>
  <si>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</si>
  <si>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</si>
  <si>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</si>
  <si>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</si>
  <si>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</si>
  <si>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</si>
  <si>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</si>
  <si>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</si>
  <si>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</si>
  <si>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</si>
  <si>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</si>
  <si>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</si>
  <si>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</si>
  <si>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</si>
  <si>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</si>
  <si>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</si>
  <si>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</si>
  <si>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</si>
  <si>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</si>
  <si>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</si>
  <si>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</si>
  <si>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</si>
  <si>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</si>
  <si>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</si>
  <si>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</si>
  <si>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</si>
  <si>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</si>
  <si>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</si>
  <si>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</si>
  <si>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</si>
  <si>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</si>
  <si>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</si>
  <si>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</si>
  <si>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</si>
  <si>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</si>
  <si>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</si>
  <si>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</si>
  <si>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</si>
  <si>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</si>
  <si>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</si>
  <si>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</si>
  <si>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</si>
  <si>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</si>
  <si>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</si>
  <si>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</si>
  <si>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</si>
  <si>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</si>
  <si>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</si>
  <si>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</si>
  <si>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</si>
  <si>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</si>
  <si>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</si>
  <si>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</si>
  <si>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</si>
  <si>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</si>
  <si>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</si>
  <si>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</si>
  <si>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</si>
  <si>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</si>
  <si>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</si>
  <si>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</si>
  <si>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</si>
  <si>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</si>
  <si>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</si>
  <si>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</si>
  <si>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</si>
  <si>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</si>
  <si>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</si>
  <si>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</si>
  <si>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</si>
  <si>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</si>
  <si>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</si>
  <si>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</si>
  <si>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</si>
  <si>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</si>
  <si>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</si>
  <si>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</si>
  <si>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</si>
  <si>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</si>
  <si>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</si>
  <si>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</si>
  <si>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</si>
  <si>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</si>
  <si>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</si>
  <si>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</si>
  <si>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</si>
  <si>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</si>
  <si>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</si>
  <si>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</si>
  <si>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</si>
  <si>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</si>
  <si>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</si>
  <si>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</si>
  <si>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</si>
  <si>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</si>
  <si>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</si>
  <si>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</si>
  <si>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</si>
  <si>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</si>
  <si>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</si>
  <si>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</si>
  <si>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</si>
  <si>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</si>
  <si>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</si>
  <si>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</si>
  <si>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</si>
  <si>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</si>
  <si>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</si>
  <si>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</si>
  <si>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</si>
  <si>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</si>
  <si>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</si>
  <si>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</si>
  <si>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</si>
  <si>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</si>
  <si>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</si>
  <si>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</si>
  <si>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</si>
  <si>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</si>
  <si>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</si>
  <si>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</si>
  <si>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</si>
  <si>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</si>
  <si>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</si>
  <si>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</si>
  <si>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</si>
  <si>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</si>
  <si>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</si>
  <si>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</si>
  <si>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</si>
  <si>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</si>
  <si>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</si>
  <si>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</si>
  <si>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</si>
  <si>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</si>
  <si>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</si>
  <si>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</si>
  <si>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</si>
  <si>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</si>
  <si>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</si>
  <si>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</si>
  <si>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</si>
  <si>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</si>
  <si>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</si>
  <si>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</si>
  <si>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</si>
  <si>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</si>
  <si>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</si>
  <si>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</si>
  <si>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</si>
  <si>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</si>
  <si>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</si>
  <si>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</si>
  <si>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</si>
  <si>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</si>
  <si>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</si>
  <si>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</si>
  <si>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</si>
  <si>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</si>
  <si>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</si>
  <si>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</si>
  <si>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</si>
  <si>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</si>
  <si>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</si>
  <si>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</si>
  <si>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</si>
  <si>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</si>
  <si>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</si>
  <si>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</si>
  <si>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</si>
  <si>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</si>
  <si>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</si>
  <si>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</si>
  <si>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</si>
  <si>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</si>
  <si>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</si>
  <si>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</si>
  <si>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</si>
  <si>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</si>
  <si>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</si>
  <si>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</si>
  <si>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</si>
  <si>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</si>
  <si>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</si>
  <si>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</si>
  <si>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</si>
  <si>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</si>
  <si>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</si>
  <si>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</si>
  <si>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</si>
  <si>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</si>
  <si>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</si>
  <si>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</si>
  <si>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</si>
  <si>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</si>
  <si>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</si>
  <si>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</si>
  <si>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</si>
  <si>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</si>
  <si>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</si>
  <si>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</si>
  <si>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</si>
  <si>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</si>
  <si>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</si>
  <si>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</si>
  <si>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</si>
  <si>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</si>
  <si>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</si>
  <si>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</si>
  <si>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</si>
  <si>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</si>
  <si>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</si>
  <si>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</si>
  <si>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</si>
  <si>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</si>
  <si>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</si>
  <si>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</si>
  <si>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</si>
  <si>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</si>
  <si>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</si>
  <si>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</si>
  <si>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</si>
  <si>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</si>
  <si>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</si>
  <si>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</si>
  <si>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</si>
  <si>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</si>
  <si>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</si>
  <si>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</si>
  <si>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</si>
  <si>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</si>
  <si>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</si>
  <si>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</si>
  <si>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</si>
  <si>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</si>
  <si>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</si>
  <si>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</si>
  <si>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</si>
  <si>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</si>
  <si>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</si>
  <si>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</si>
  <si>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</si>
  <si>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</si>
  <si>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</si>
  <si>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</si>
  <si>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</si>
  <si>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</si>
  <si>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</si>
  <si>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</si>
  <si>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</si>
  <si>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</si>
  <si>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</si>
  <si>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</si>
  <si>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</si>
  <si>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</si>
  <si>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</si>
  <si>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</si>
  <si>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</si>
  <si>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</si>
  <si>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</si>
  <si>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</si>
  <si>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</si>
  <si>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</si>
  <si>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</si>
  <si>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</si>
  <si>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</si>
  <si>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</si>
  <si>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</si>
  <si>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</si>
  <si>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</si>
  <si>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</si>
  <si>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</si>
  <si>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</si>
  <si>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</si>
  <si>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</si>
  <si>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</si>
  <si>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</si>
  <si>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</si>
  <si>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</si>
  <si>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</si>
  <si>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</si>
  <si>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</si>
  <si>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</si>
  <si>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</si>
  <si>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</si>
  <si>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</si>
  <si>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</si>
  <si>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</si>
  <si>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</si>
  <si>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</si>
  <si>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</si>
  <si>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</si>
  <si>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</si>
  <si>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</si>
  <si>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</si>
  <si>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</si>
  <si>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</si>
  <si>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</si>
  <si>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</si>
  <si>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</si>
  <si>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</si>
  <si>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</si>
  <si>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</si>
  <si>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</si>
  <si>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</si>
  <si>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</si>
  <si>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</si>
  <si>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</si>
  <si>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</si>
  <si>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</si>
  <si>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</si>
  <si>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</si>
  <si>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</si>
  <si>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</si>
  <si>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</si>
  <si>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</si>
  <si>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</si>
  <si>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</si>
  <si>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</si>
  <si>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</si>
  <si>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</si>
  <si>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</si>
  <si>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</si>
  <si>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</si>
  <si>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</si>
  <si>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</si>
  <si>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</si>
  <si>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</si>
  <si>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</si>
  <si>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</si>
  <si>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</si>
  <si>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</si>
  <si>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</si>
  <si>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</si>
  <si>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</si>
  <si>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</si>
  <si>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</si>
  <si>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</si>
  <si>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</si>
  <si>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</si>
  <si>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</si>
  <si>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</si>
  <si>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</si>
  <si>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</si>
  <si>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</si>
  <si>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</si>
  <si>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</si>
  <si>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</si>
  <si>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</si>
  <si>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</si>
  <si>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</si>
  <si>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</si>
  <si>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</si>
  <si>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</si>
  <si>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</si>
  <si>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</si>
  <si>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</si>
  <si>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</si>
  <si>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</si>
  <si>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</si>
  <si>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</si>
  <si>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</si>
  <si>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</si>
  <si>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</si>
  <si>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</si>
  <si>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</si>
  <si>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</si>
  <si>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</si>
  <si>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</si>
  <si>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</si>
  <si>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</si>
  <si>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</si>
  <si>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</si>
  <si>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</si>
  <si>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</si>
  <si>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</si>
  <si>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</si>
  <si>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</si>
  <si>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</si>
  <si>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</si>
  <si>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</si>
  <si>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</si>
  <si>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</si>
  <si>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</si>
  <si>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</si>
  <si>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</si>
  <si>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</si>
  <si>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</si>
  <si>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</si>
  <si>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</si>
  <si>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</si>
  <si>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</si>
  <si>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</si>
  <si>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</si>
  <si>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</si>
  <si>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</si>
  <si>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</si>
  <si>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</si>
  <si>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</si>
  <si>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</si>
  <si>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</si>
  <si>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</si>
  <si>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</si>
  <si>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</si>
  <si>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</si>
  <si>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</si>
  <si>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</si>
  <si>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</si>
  <si>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</si>
  <si>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</si>
  <si>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</si>
  <si>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</si>
  <si>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</si>
  <si>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</si>
  <si>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</si>
  <si>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</si>
  <si>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</si>
  <si>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</si>
  <si>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</si>
  <si>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</si>
  <si>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</si>
  <si>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</si>
  <si>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</si>
  <si>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</si>
  <si>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</si>
  <si>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</si>
  <si>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</si>
  <si>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</si>
  <si>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</si>
  <si>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</si>
  <si>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</si>
  <si>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</si>
  <si>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</si>
  <si>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</si>
  <si>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</si>
  <si>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</si>
  <si>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</si>
  <si>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</si>
  <si>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</si>
  <si>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</si>
  <si>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</si>
  <si>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</si>
  <si>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</si>
  <si>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</si>
  <si>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</si>
  <si>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</si>
  <si>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</si>
  <si>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</si>
  <si>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</si>
  <si>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</si>
  <si>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</si>
  <si>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</si>
  <si>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</si>
  <si>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</si>
  <si>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</si>
  <si>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</si>
  <si>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</si>
  <si>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</si>
  <si>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</si>
  <si>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</si>
  <si>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</si>
  <si>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</si>
  <si>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</si>
  <si>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</si>
  <si>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</si>
  <si>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</si>
  <si>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</si>
  <si>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</si>
  <si>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</si>
  <si>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</si>
  <si>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</si>
  <si>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</si>
  <si>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</si>
  <si>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</si>
  <si>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</si>
  <si>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</si>
  <si>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</si>
  <si>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</si>
  <si>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</si>
  <si>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</si>
  <si>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</si>
  <si>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</si>
  <si>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</si>
  <si>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</si>
  <si>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</si>
  <si>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</si>
  <si>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</si>
  <si>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</si>
  <si>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</si>
  <si>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</si>
  <si>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</si>
  <si>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</si>
  <si>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</si>
  <si>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</si>
  <si>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</si>
  <si>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</si>
  <si>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</si>
  <si>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</si>
  <si>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</si>
  <si>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</si>
  <si>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</si>
  <si>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</si>
  <si>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</si>
  <si>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</si>
  <si>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</si>
  <si>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</si>
  <si>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</si>
  <si>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</si>
  <si>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</si>
  <si>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</si>
  <si>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</si>
  <si>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</si>
  <si>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</si>
  <si>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</si>
  <si>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</si>
  <si>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</si>
  <si>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</si>
  <si>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</si>
  <si>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</si>
  <si>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</si>
  <si>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</si>
  <si>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</si>
  <si>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</si>
  <si>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</si>
  <si>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</si>
  <si>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</si>
  <si>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</si>
  <si>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</si>
  <si>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</si>
  <si>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</si>
  <si>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</si>
  <si>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</si>
  <si>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</si>
  <si>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</si>
  <si>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</si>
  <si>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</si>
  <si>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</si>
  <si>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</si>
  <si>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</si>
  <si>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</si>
  <si>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</si>
  <si>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</si>
  <si>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</si>
  <si>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</si>
  <si>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</si>
  <si>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</si>
  <si>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</si>
  <si>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</si>
  <si>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</si>
  <si>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</si>
  <si>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</si>
  <si>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</si>
  <si>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</si>
  <si>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</si>
  <si>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</si>
  <si>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</si>
  <si>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</si>
  <si>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</si>
  <si>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</si>
  <si>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</si>
  <si>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</si>
  <si>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</si>
  <si>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</si>
  <si>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</si>
  <si>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</si>
  <si>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</si>
  <si>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</si>
  <si>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</si>
  <si>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</si>
  <si>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</si>
  <si>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</si>
  <si>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</si>
  <si>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</si>
  <si>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</si>
  <si>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</si>
  <si>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</si>
  <si>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</si>
  <si>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</si>
  <si>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</si>
  <si>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</si>
  <si>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</si>
  <si>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</si>
  <si>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</si>
  <si>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</si>
  <si>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</si>
  <si>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</si>
  <si>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</si>
  <si>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</si>
  <si>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</si>
  <si>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</si>
  <si>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</si>
  <si>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</si>
  <si>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</si>
  <si>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</si>
  <si>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</si>
  <si>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</si>
  <si>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</si>
  <si>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</si>
  <si>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</si>
  <si>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</si>
  <si>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</si>
  <si>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</si>
  <si>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</si>
  <si>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</si>
  <si>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</si>
  <si>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</si>
  <si>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</si>
  <si>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</si>
  <si>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</si>
  <si>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</si>
  <si>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</si>
  <si>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</si>
  <si>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</si>
  <si>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</si>
  <si>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</si>
  <si>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</si>
  <si>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</si>
  <si>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</si>
  <si>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</si>
  <si>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</si>
  <si>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</si>
  <si>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</si>
  <si>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</si>
  <si>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</si>
  <si>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</si>
  <si>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</si>
  <si>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</si>
  <si>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</si>
  <si>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</si>
  <si>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</si>
  <si>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</si>
  <si>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</si>
  <si>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</si>
  <si>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</si>
  <si>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</si>
  <si>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</si>
  <si>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</si>
  <si>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</si>
  <si>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</si>
  <si>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</si>
  <si>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</si>
  <si>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</si>
  <si>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</si>
  <si>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</si>
  <si>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</si>
  <si>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</si>
  <si>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</si>
  <si>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</si>
  <si>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</si>
  <si>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</si>
  <si>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</si>
  <si>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</si>
  <si>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</si>
  <si>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</si>
  <si>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</si>
  <si>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</si>
  <si>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</si>
  <si>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</si>
  <si>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</si>
  <si>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</si>
  <si>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</si>
  <si>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</si>
  <si>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</si>
  <si>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</si>
  <si>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</si>
  <si>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</si>
  <si>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</si>
  <si>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</si>
  <si>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</si>
  <si>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</si>
  <si>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</si>
  <si>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</si>
  <si>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</si>
  <si>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</si>
  <si>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</si>
  <si>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</si>
  <si>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</si>
  <si>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</si>
  <si>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</si>
  <si>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</si>
  <si>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</si>
  <si>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</si>
  <si>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</si>
  <si>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</si>
  <si>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</si>
  <si>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</si>
  <si>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</si>
  <si>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</si>
  <si>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</si>
  <si>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</si>
  <si>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</si>
  <si>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</si>
  <si>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</si>
  <si>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</si>
  <si>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</si>
  <si>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</si>
  <si>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</si>
  <si>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</si>
  <si>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</si>
  <si>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</si>
  <si>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</si>
  <si>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</si>
  <si>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</si>
  <si>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</si>
  <si>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</si>
  <si>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</si>
  <si>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</si>
  <si>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</si>
  <si>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</si>
  <si>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</si>
  <si>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</si>
  <si>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</si>
  <si>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</si>
  <si>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</si>
  <si>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</si>
  <si>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</si>
  <si>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</si>
  <si>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</si>
  <si>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</si>
  <si>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</si>
  <si>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</si>
  <si>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</si>
  <si>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</si>
  <si>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</si>
  <si>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</si>
  <si>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</si>
  <si>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</si>
  <si>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</si>
  <si>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</si>
  <si>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</si>
  <si>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</si>
  <si>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</si>
  <si>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</si>
  <si>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</si>
  <si>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</si>
  <si>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</si>
  <si>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</si>
  <si>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</si>
  <si>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</si>
  <si>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</si>
  <si>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</si>
  <si>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</si>
  <si>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</si>
  <si>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</si>
  <si>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</si>
  <si>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</si>
  <si>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</si>
  <si>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</si>
  <si>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</si>
  <si>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</si>
  <si>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</si>
  <si>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</si>
  <si>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</si>
  <si>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</si>
  <si>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</si>
  <si>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</si>
  <si>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</si>
  <si>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</si>
  <si>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</si>
  <si>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</si>
  <si>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</si>
  <si>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</si>
  <si>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</si>
  <si>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</si>
  <si>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</si>
  <si>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</si>
  <si>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</si>
  <si>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</si>
  <si>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</si>
  <si>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</si>
  <si>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</si>
  <si>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</si>
  <si>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</si>
  <si>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</si>
  <si>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</si>
  <si>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</si>
  <si>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</si>
  <si>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</si>
  <si>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</si>
  <si>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</si>
  <si>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</si>
  <si>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</si>
  <si>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</si>
  <si>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</si>
  <si>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</si>
  <si>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</si>
  <si>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</si>
  <si>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</si>
  <si>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</si>
  <si>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</si>
  <si>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</si>
  <si>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</si>
  <si>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</si>
  <si>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</si>
  <si>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</si>
  <si>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</si>
  <si>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</si>
  <si>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</si>
  <si>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</si>
  <si>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</si>
  <si>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</si>
  <si>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</si>
  <si>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</si>
  <si>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</si>
  <si>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</si>
  <si>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</si>
  <si>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</si>
  <si>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</si>
  <si>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</si>
  <si>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</si>
  <si>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</si>
  <si>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</si>
  <si>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</si>
  <si>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</si>
  <si>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</si>
  <si>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</si>
  <si>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</si>
  <si>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</si>
  <si>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</si>
  <si>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</si>
  <si>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</si>
  <si>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</si>
  <si>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</si>
  <si>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</si>
  <si>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</si>
  <si>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</si>
  <si>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</si>
  <si>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</si>
  <si>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</si>
  <si>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</si>
  <si>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</si>
  <si>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</si>
  <si>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</si>
  <si>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</si>
  <si>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</si>
  <si>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</si>
  <si>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</si>
  <si>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</si>
  <si>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</si>
  <si>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</si>
  <si>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</si>
  <si>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</si>
  <si>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</si>
  <si>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</si>
  <si>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</si>
  <si>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</si>
  <si>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</si>
  <si>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</si>
  <si>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</si>
  <si>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</si>
  <si>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</si>
  <si>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</si>
  <si>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</si>
  <si>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</si>
  <si>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</si>
  <si>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</si>
  <si>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</si>
  <si>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</si>
  <si>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</si>
  <si>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</si>
  <si>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</si>
  <si>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</si>
  <si>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</si>
  <si>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</si>
  <si>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</si>
  <si>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</si>
  <si>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</si>
  <si>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</si>
  <si>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</si>
  <si>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</si>
  <si>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</si>
  <si>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</si>
  <si>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</si>
  <si>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</si>
  <si>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</si>
  <si>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</si>
  <si>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</si>
  <si>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</si>
  <si>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</si>
  <si>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</si>
  <si>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</si>
  <si>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</si>
  <si>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</si>
  <si>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</si>
  <si>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</si>
  <si>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</si>
  <si>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</si>
  <si>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</si>
  <si>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</si>
  <si>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</si>
  <si>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</si>
  <si>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</si>
  <si>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</si>
  <si>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</si>
  <si>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</si>
  <si>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</si>
  <si>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</si>
  <si>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</si>
  <si>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</si>
  <si>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</si>
  <si>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</si>
  <si>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</si>
  <si>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</si>
  <si>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</si>
  <si>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</si>
  <si>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</si>
  <si>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</si>
  <si>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</si>
  <si>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</si>
  <si>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</si>
  <si>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</si>
  <si>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</si>
  <si>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</si>
  <si>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</si>
  <si>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</si>
  <si>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</si>
  <si>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</si>
  <si>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</si>
  <si>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</si>
  <si>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</si>
  <si>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</si>
  <si>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</si>
  <si>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</si>
  <si>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</si>
  <si>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</si>
  <si>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</si>
  <si>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</si>
  <si>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</si>
  <si>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</si>
  <si>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</si>
  <si>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</si>
  <si>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</si>
  <si>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</si>
  <si>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</si>
  <si>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</si>
  <si>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</si>
  <si>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</si>
  <si>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</si>
  <si>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</si>
  <si>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</si>
  <si>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</si>
  <si>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</si>
  <si>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</si>
  <si>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</si>
  <si>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</si>
  <si>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</si>
  <si>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</si>
  <si>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</si>
  <si>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</si>
  <si>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</si>
  <si>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</si>
  <si>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</si>
  <si>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</si>
  <si>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</si>
  <si>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</si>
  <si>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</si>
  <si>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</si>
  <si>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</si>
  <si>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</si>
  <si>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</si>
  <si>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</si>
  <si>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</si>
  <si>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</si>
  <si>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</si>
  <si>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</si>
  <si>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</si>
  <si>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</si>
  <si>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</si>
  <si>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</si>
  <si>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</si>
  <si>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</si>
  <si>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</si>
  <si>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</si>
  <si>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</si>
  <si>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</si>
  <si>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</si>
  <si>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</si>
  <si>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</si>
  <si>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</si>
  <si>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</si>
  <si>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</si>
  <si>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</si>
  <si>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</si>
  <si>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</si>
  <si>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</si>
  <si>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</si>
  <si>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</si>
  <si>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</si>
  <si>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</si>
  <si>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</si>
  <si>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</si>
  <si>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</si>
  <si>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</si>
  <si>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</si>
  <si>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</si>
  <si>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</si>
  <si>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</si>
  <si>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</si>
  <si>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</si>
  <si>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</si>
  <si>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</si>
  <si>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</si>
  <si>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</si>
  <si>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</si>
  <si>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</si>
  <si>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</si>
  <si>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</si>
  <si>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</si>
  <si>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</si>
  <si>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</si>
  <si>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</si>
  <si>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</si>
  <si>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</si>
  <si>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</si>
  <si>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</si>
  <si>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</si>
  <si>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</si>
  <si>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</si>
  <si>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</si>
  <si>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</si>
  <si>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</si>
  <si>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</si>
  <si>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</si>
  <si>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</si>
  <si>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</si>
  <si>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</si>
  <si>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</si>
  <si>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</si>
  <si>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</si>
  <si>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</si>
  <si>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</si>
  <si>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</si>
  <si>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</si>
  <si>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</si>
  <si>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</si>
  <si>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</si>
  <si>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</si>
  <si>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</si>
  <si>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</si>
  <si>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</si>
  <si>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</si>
  <si>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</si>
  <si>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</si>
  <si>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</si>
  <si>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</si>
  <si>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</si>
  <si>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</si>
  <si>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</si>
  <si>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</si>
  <si>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</si>
  <si>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</si>
  <si>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</si>
  <si>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</si>
  <si>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</si>
  <si>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</si>
  <si>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</si>
  <si>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</si>
  <si>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</si>
  <si>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</si>
  <si>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</si>
  <si>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</si>
  <si>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</si>
  <si>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</si>
  <si>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</si>
  <si>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</si>
  <si>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</si>
  <si>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</si>
  <si>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</si>
  <si>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</si>
  <si>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</si>
  <si>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</si>
  <si>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</si>
  <si>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</si>
  <si>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</si>
  <si>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</si>
  <si>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</si>
  <si>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</si>
  <si>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</si>
  <si>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</si>
  <si>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</si>
  <si>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</si>
  <si>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</si>
  <si>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</si>
  <si>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</si>
  <si>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</si>
  <si>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</si>
  <si>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</si>
  <si>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</si>
  <si>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</si>
  <si>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</si>
  <si>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</si>
  <si>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</si>
  <si>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</si>
  <si>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</si>
  <si>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</si>
  <si>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</si>
  <si>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</si>
  <si>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</si>
  <si>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</si>
  <si>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</si>
  <si>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</si>
  <si>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</si>
  <si>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</si>
  <si>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</si>
  <si>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</si>
  <si>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</si>
  <si>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</si>
  <si>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</si>
  <si>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</si>
  <si>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</si>
  <si>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</si>
  <si>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</si>
  <si>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</si>
  <si>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</si>
  <si>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</si>
  <si>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</si>
  <si>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</si>
  <si>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</si>
  <si>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</si>
  <si>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</si>
  <si>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</si>
  <si>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</si>
  <si>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</si>
  <si>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</si>
  <si>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</si>
  <si>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</si>
  <si>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</si>
  <si>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</si>
  <si>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</si>
  <si>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</si>
  <si>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</si>
  <si>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</si>
  <si>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</si>
  <si>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</si>
  <si>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</si>
  <si>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</si>
  <si>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</si>
  <si>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</si>
  <si>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</si>
  <si>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</si>
  <si>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</si>
  <si>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</si>
  <si>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</si>
  <si>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</si>
  <si>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</si>
  <si>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</si>
  <si>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</si>
  <si>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</si>
  <si>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</si>
  <si>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</si>
  <si>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</si>
  <si>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</si>
  <si>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</si>
  <si>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</si>
  <si>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</si>
  <si>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</si>
  <si>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</si>
  <si>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</si>
  <si>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</si>
  <si>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</si>
  <si>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</si>
  <si>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</si>
  <si>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</si>
  <si>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</si>
  <si>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</si>
  <si>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</si>
  <si>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</si>
  <si>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</si>
  <si>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</si>
  <si>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</si>
  <si>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</si>
  <si>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</si>
  <si>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</si>
  <si>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</si>
  <si>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</si>
  <si>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</si>
  <si>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</si>
  <si>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</si>
  <si>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</si>
  <si>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</si>
  <si>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</si>
  <si>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</si>
  <si>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</si>
  <si>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</si>
  <si>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</si>
  <si>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</si>
  <si>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</si>
  <si>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</si>
  <si>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</si>
  <si>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</si>
  <si>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</si>
  <si>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</si>
  <si>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</si>
  <si>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</si>
  <si>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</si>
  <si>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</si>
  <si>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</si>
  <si>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</si>
  <si>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</si>
  <si>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</si>
  <si>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</si>
  <si>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</si>
  <si>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</si>
  <si>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</si>
  <si>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</si>
  <si>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</si>
  <si>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</si>
  <si>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</si>
  <si>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</si>
  <si>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</si>
  <si>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</si>
  <si>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</si>
  <si>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</si>
  <si>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</si>
  <si>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</si>
  <si>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</si>
  <si>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</si>
  <si>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</si>
  <si>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</si>
  <si>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</si>
  <si>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</si>
  <si>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</si>
  <si>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</si>
  <si>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</si>
  <si>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</si>
  <si>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</si>
  <si>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</si>
  <si>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</si>
  <si>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</si>
  <si>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</si>
  <si>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</si>
  <si>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</si>
  <si>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</si>
  <si>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</si>
  <si>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</si>
  <si>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</si>
  <si>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</si>
  <si>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</si>
  <si>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</si>
  <si>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</si>
  <si>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</si>
  <si>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</si>
  <si>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</si>
  <si>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</si>
  <si>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</si>
  <si>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</si>
  <si>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</si>
  <si>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</si>
  <si>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</si>
  <si>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</si>
  <si>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</si>
  <si>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</si>
  <si>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</si>
  <si>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</si>
  <si>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</si>
  <si>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</si>
  <si>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</si>
  <si>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</si>
  <si>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</si>
  <si>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</si>
  <si>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</si>
  <si>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</si>
  <si>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</si>
  <si>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</si>
  <si>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</si>
  <si>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</si>
  <si>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</si>
  <si>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</si>
  <si>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</si>
  <si>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</si>
  <si>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</si>
  <si>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</si>
  <si>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</si>
  <si>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</si>
  <si>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</si>
  <si>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</si>
  <si>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</si>
  <si>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</si>
  <si>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</si>
  <si>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</si>
  <si>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</si>
  <si>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</si>
  <si>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</si>
  <si>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</si>
  <si>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</si>
  <si>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</si>
  <si>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</si>
  <si>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</si>
  <si>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</si>
  <si>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</si>
  <si>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</si>
  <si>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</si>
  <si>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</si>
  <si>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</si>
  <si>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</si>
  <si>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</si>
  <si>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</si>
  <si>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</si>
  <si>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</si>
  <si>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</si>
  <si>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</si>
  <si>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</si>
  <si>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</si>
  <si>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</si>
  <si>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</si>
  <si>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</si>
  <si>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</si>
  <si>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</si>
  <si>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</si>
  <si>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</si>
  <si>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</si>
  <si>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</si>
  <si>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</si>
  <si>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</si>
  <si>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</si>
  <si>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</si>
  <si>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</si>
  <si>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</si>
  <si>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</si>
  <si>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</si>
  <si>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</si>
  <si>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</si>
  <si>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</si>
  <si>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</si>
  <si>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</si>
  <si>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</si>
  <si>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</si>
  <si>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</si>
  <si>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</si>
  <si>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</si>
  <si>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</si>
  <si>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</si>
  <si>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</si>
  <si>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</si>
  <si>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</si>
  <si>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</si>
  <si>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</si>
  <si>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</si>
  <si>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</si>
  <si>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</si>
  <si>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</si>
  <si>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</si>
  <si>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</si>
  <si>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</si>
  <si>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</si>
  <si>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</si>
  <si>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</si>
  <si>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</si>
  <si>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</si>
  <si>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</si>
  <si>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</si>
  <si>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</si>
  <si>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</si>
  <si>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</si>
  <si>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</si>
  <si>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</si>
  <si>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</si>
  <si>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</si>
  <si>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</si>
  <si>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</si>
  <si>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</si>
  <si>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</si>
  <si>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</si>
  <si>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</si>
  <si>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</si>
  <si>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</si>
  <si>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</si>
  <si>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</si>
  <si>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</si>
  <si>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</si>
  <si>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</si>
  <si>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</si>
  <si>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</si>
  <si>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</si>
  <si>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</si>
  <si>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</si>
  <si>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</si>
  <si>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</si>
  <si>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</si>
  <si>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</si>
  <si>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</si>
  <si>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</si>
  <si>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</si>
  <si>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</si>
  <si>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</si>
  <si>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</si>
  <si>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</si>
  <si>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</si>
  <si>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</si>
  <si>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</si>
  <si>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</si>
  <si>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</si>
  <si>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</si>
  <si>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</si>
  <si>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</si>
  <si>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</si>
  <si>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</si>
  <si>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</si>
  <si>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</si>
  <si>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</si>
  <si>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</si>
  <si>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</si>
  <si>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</si>
  <si>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</si>
  <si>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</si>
  <si>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</si>
  <si>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</si>
  <si>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</si>
  <si>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</si>
  <si>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</si>
  <si>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</si>
  <si>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</si>
  <si>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</si>
  <si>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</si>
  <si>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</si>
  <si>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</si>
  <si>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</si>
  <si>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</si>
  <si>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</si>
  <si>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</si>
  <si>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</si>
  <si>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</si>
  <si>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</si>
  <si>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</si>
  <si>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</si>
  <si>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</si>
  <si>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</si>
  <si>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</si>
  <si>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</si>
  <si>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</si>
  <si>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</si>
  <si>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</si>
  <si>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</si>
  <si>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</si>
  <si>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</si>
  <si>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</si>
  <si>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</si>
  <si>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</si>
  <si>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</si>
  <si>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</si>
  <si>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</si>
  <si>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</si>
  <si>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</si>
  <si>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</si>
  <si>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</si>
  <si>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</si>
  <si>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</si>
  <si>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</si>
  <si>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</si>
  <si>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</si>
  <si>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</si>
  <si>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</si>
  <si>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</si>
  <si>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</si>
  <si>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</si>
  <si>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</si>
  <si>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</si>
  <si>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</si>
  <si>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</si>
  <si>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</si>
  <si>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</si>
  <si>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</si>
  <si>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</si>
  <si>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</si>
  <si>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</si>
  <si>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</si>
  <si>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</si>
  <si>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</si>
  <si>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</si>
  <si>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</si>
  <si>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</si>
  <si>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</si>
  <si>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</si>
  <si>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</si>
  <si>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</si>
  <si>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</si>
  <si>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</si>
  <si>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</si>
  <si>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</si>
  <si>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</si>
  <si>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</si>
  <si>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</si>
  <si>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</si>
  <si>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</si>
  <si>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</si>
  <si>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</si>
  <si>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</si>
  <si>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</si>
  <si>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</si>
  <si>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</si>
  <si>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</si>
  <si>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</si>
  <si>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</si>
  <si>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</si>
  <si>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</si>
  <si>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</si>
  <si>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</si>
  <si>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</si>
  <si>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</si>
  <si>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</si>
  <si>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</si>
  <si>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</si>
  <si>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</si>
  <si>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</si>
  <si>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</si>
  <si>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</si>
  <si>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</si>
  <si>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</si>
  <si>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</si>
  <si>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</si>
  <si>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</si>
  <si>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</si>
  <si>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</si>
  <si>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</si>
  <si>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</si>
  <si>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</si>
  <si>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</si>
  <si>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</si>
  <si>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</si>
  <si>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</si>
  <si>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</si>
  <si>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</si>
  <si>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</si>
  <si>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</si>
  <si>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</si>
  <si>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</si>
  <si>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</si>
  <si>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</si>
  <si>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</si>
  <si>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</si>
  <si>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</si>
  <si>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</si>
  <si>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</si>
  <si>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</si>
  <si>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</si>
  <si>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</si>
  <si>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</si>
  <si>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</si>
  <si>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</si>
  <si>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</si>
  <si>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</si>
  <si>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</si>
  <si>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</si>
  <si>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</si>
  <si>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</si>
  <si>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</si>
  <si>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</si>
  <si>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</si>
  <si>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</si>
  <si>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</si>
  <si>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</si>
  <si>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</si>
  <si>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</si>
  <si>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</si>
  <si>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</si>
  <si>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</si>
  <si>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</si>
  <si>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</si>
  <si>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</si>
  <si>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</si>
  <si>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</si>
  <si>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</si>
  <si>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</si>
  <si>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</si>
  <si>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</si>
  <si>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</si>
  <si>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</si>
  <si>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</si>
  <si>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</si>
  <si>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</si>
  <si>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</si>
  <si>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</si>
  <si>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</si>
  <si>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</si>
  <si>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</si>
  <si>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</si>
  <si>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</si>
  <si>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</si>
  <si>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</si>
  <si>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</si>
  <si>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</si>
  <si>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</si>
  <si>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</si>
  <si>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</si>
  <si>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</si>
  <si>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</si>
  <si>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</si>
  <si>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</si>
  <si>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</si>
  <si>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</si>
  <si>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</si>
  <si>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</si>
  <si>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</si>
  <si>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</si>
  <si>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</si>
  <si>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</si>
  <si>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</si>
  <si>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</si>
  <si>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</si>
  <si>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</si>
  <si>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</si>
  <si>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</si>
  <si>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</si>
  <si>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</si>
  <si>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</si>
  <si>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</si>
  <si>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</si>
  <si>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</si>
  <si>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</si>
  <si>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</si>
  <si>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</si>
  <si>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</si>
  <si>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</si>
  <si>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</si>
  <si>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</si>
  <si>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</si>
  <si>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</si>
  <si>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</si>
  <si>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</si>
  <si>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</si>
  <si>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</si>
  <si>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</si>
  <si>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</si>
  <si>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</si>
  <si>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</si>
  <si>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</si>
  <si>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</si>
  <si>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</si>
  <si>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</si>
  <si>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</si>
  <si>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</si>
  <si>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</si>
  <si>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</si>
  <si>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</si>
  <si>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</si>
  <si>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</si>
  <si>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</si>
  <si>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</si>
  <si>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</si>
  <si>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</si>
  <si>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</si>
  <si>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</si>
  <si>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</si>
  <si>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</si>
  <si>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</si>
  <si>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</si>
  <si>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</si>
  <si>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</si>
  <si>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</si>
  <si>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</si>
  <si>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</si>
  <si>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</si>
  <si>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</si>
  <si>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</si>
  <si>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</si>
  <si>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</si>
  <si>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</si>
  <si>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</si>
  <si>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</si>
  <si>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</si>
  <si>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</si>
  <si>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</si>
  <si>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</si>
  <si>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</si>
  <si>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</si>
  <si>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</si>
  <si>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</si>
  <si>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</si>
  <si>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</si>
  <si>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</si>
  <si>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</si>
  <si>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</si>
  <si>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</si>
  <si>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</si>
  <si>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</si>
  <si>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</si>
  <si>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</si>
  <si>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</si>
  <si>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</si>
  <si>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</si>
  <si>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</si>
  <si>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</si>
  <si>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</si>
  <si>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</si>
  <si>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</si>
  <si>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</si>
  <si>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</si>
  <si>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</si>
  <si>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</si>
  <si>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</si>
  <si>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</si>
  <si>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</si>
  <si>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</si>
  <si>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</si>
  <si>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</si>
  <si>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</si>
  <si>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</si>
  <si>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</si>
  <si>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</si>
  <si>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</si>
  <si>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</si>
  <si>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</si>
  <si>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</si>
  <si>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</si>
  <si>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</si>
  <si>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</si>
  <si>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</si>
  <si>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</si>
  <si>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</si>
  <si>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</si>
  <si>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</si>
  <si>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</si>
  <si>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</si>
  <si>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</si>
  <si>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</si>
  <si>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</si>
  <si>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</si>
  <si>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</si>
  <si>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</si>
  <si>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</si>
  <si>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</si>
  <si>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</si>
  <si>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</si>
  <si>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</si>
  <si>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</si>
  <si>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</si>
  <si>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</si>
  <si>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</si>
  <si>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</si>
  <si>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</si>
  <si>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</si>
  <si>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</si>
  <si>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</si>
  <si>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</si>
  <si>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</si>
  <si>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</si>
  <si>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</si>
  <si>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</si>
  <si>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</si>
  <si>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</si>
  <si>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</si>
  <si>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</si>
  <si>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</si>
  <si>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</si>
  <si>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</si>
  <si>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</si>
  <si>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</si>
  <si>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</si>
  <si>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</si>
  <si>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</si>
  <si>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</si>
  <si>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</si>
  <si>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</si>
  <si>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</si>
  <si>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</si>
  <si>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</si>
  <si>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</si>
  <si>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</si>
  <si>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</si>
  <si>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</si>
  <si>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</si>
  <si>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</si>
  <si>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</si>
  <si>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</si>
  <si>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</si>
  <si>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</si>
  <si>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</si>
  <si>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</si>
  <si>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</si>
  <si>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</si>
  <si>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</si>
  <si>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</si>
  <si>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</si>
  <si>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</si>
  <si>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</si>
  <si>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</si>
  <si>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</si>
  <si>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</si>
  <si>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</si>
  <si>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</si>
  <si>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</si>
  <si>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</si>
  <si>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</si>
  <si>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</si>
  <si>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</si>
  <si>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</si>
  <si>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</si>
  <si>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</si>
  <si>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</si>
  <si>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</si>
  <si>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</si>
  <si>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</si>
  <si>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</si>
  <si>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</si>
  <si>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</si>
  <si>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</si>
  <si>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</si>
  <si>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</si>
  <si>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</si>
  <si>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</si>
  <si>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</si>
  <si>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</si>
  <si>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</si>
  <si>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</si>
  <si>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</si>
  <si>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</si>
  <si>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</si>
  <si>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</si>
  <si>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</si>
  <si>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</si>
  <si>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</si>
  <si>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</si>
  <si>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</si>
  <si>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</si>
  <si>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</si>
  <si>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</si>
  <si>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</si>
  <si>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</si>
  <si>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</si>
  <si>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</si>
  <si>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</si>
  <si>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</si>
  <si>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</si>
  <si>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</si>
  <si>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</si>
  <si>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</si>
  <si>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</si>
  <si>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</si>
  <si>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</si>
  <si>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</si>
  <si>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</si>
  <si>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</si>
  <si>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</si>
  <si>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</si>
  <si>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</si>
  <si>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</si>
  <si>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</si>
  <si>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</si>
  <si>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</si>
  <si>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</si>
  <si>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</si>
  <si>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</si>
  <si>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</si>
  <si>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</si>
  <si>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</si>
  <si>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</si>
  <si>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</si>
  <si>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</si>
  <si>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</si>
  <si>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</si>
  <si>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</si>
  <si>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</si>
  <si>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</si>
  <si>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</si>
  <si>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</si>
  <si>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</si>
  <si>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</si>
  <si>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</si>
  <si>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</si>
  <si>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</si>
  <si>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</si>
  <si>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</si>
  <si>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</si>
  <si>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</si>
  <si>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</si>
  <si>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</si>
  <si>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</si>
  <si>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</si>
  <si>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</si>
  <si>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</si>
  <si>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</si>
  <si>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</si>
  <si>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</si>
  <si>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</si>
  <si>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</si>
  <si>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</si>
  <si>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</si>
  <si>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</si>
  <si>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</si>
  <si>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</si>
  <si>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</si>
  <si>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</si>
  <si>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</si>
  <si>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</si>
  <si>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</si>
  <si>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</si>
  <si>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</si>
  <si>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</si>
  <si>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</si>
  <si>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</si>
  <si>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</si>
  <si>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</si>
  <si>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</si>
  <si>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</si>
  <si>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</si>
  <si>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</si>
  <si>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</si>
  <si>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</si>
  <si>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</si>
  <si>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</si>
  <si>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</si>
  <si>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</si>
  <si>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</si>
  <si>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</si>
  <si>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</si>
  <si>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</si>
  <si>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</si>
  <si>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</si>
  <si>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</si>
  <si>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</si>
  <si>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</si>
  <si>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</si>
  <si>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</si>
  <si>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</si>
  <si>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</si>
  <si>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</si>
  <si>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</si>
  <si>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</si>
  <si>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</si>
  <si>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</si>
  <si>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</si>
  <si>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</si>
  <si>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</si>
  <si>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</si>
  <si>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</si>
  <si>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</si>
  <si>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</si>
  <si>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</si>
  <si>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</si>
  <si>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</si>
  <si>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</si>
  <si>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</si>
  <si>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</si>
  <si>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</si>
  <si>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</si>
  <si>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</si>
  <si>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</si>
  <si>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</si>
  <si>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</si>
  <si>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</si>
  <si>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</si>
  <si>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</si>
  <si>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</si>
  <si>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</si>
  <si>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</si>
  <si>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</si>
  <si>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</si>
  <si>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</si>
  <si>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</si>
  <si>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</si>
  <si>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</si>
  <si>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</si>
  <si>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</si>
  <si>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</si>
  <si>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</si>
  <si>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</si>
  <si>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</si>
  <si>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</si>
  <si>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</si>
  <si>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</si>
  <si>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</si>
  <si>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</si>
  <si>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</si>
  <si>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</si>
  <si>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</si>
  <si>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</si>
  <si>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</si>
  <si>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</si>
  <si>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</si>
  <si>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</si>
  <si>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</si>
  <si>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</si>
  <si>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</si>
  <si>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</si>
  <si>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</si>
  <si>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</si>
  <si>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</si>
  <si>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</si>
  <si>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</si>
  <si>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</si>
  <si>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</si>
  <si>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</si>
  <si>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</si>
  <si>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</si>
  <si>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</si>
  <si>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</si>
  <si>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</si>
  <si>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</si>
  <si>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</si>
  <si>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</si>
  <si>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</si>
  <si>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</si>
  <si>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</si>
  <si>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</si>
  <si>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</si>
  <si>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</si>
  <si>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</si>
  <si>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</si>
  <si>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</si>
  <si>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</si>
  <si>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</si>
  <si>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</si>
  <si>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</si>
  <si>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</si>
  <si>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</si>
  <si>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</si>
  <si>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</si>
  <si>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</si>
  <si>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</si>
  <si>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</si>
  <si>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</si>
  <si>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</si>
  <si>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</si>
  <si>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</si>
  <si>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</si>
  <si>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</si>
  <si>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</si>
  <si>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</si>
  <si>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</si>
  <si>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</si>
  <si>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</si>
  <si>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</si>
  <si>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</si>
  <si>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</si>
  <si>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</si>
  <si>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</si>
  <si>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</si>
  <si>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</si>
  <si>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</si>
  <si>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</si>
  <si>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</si>
  <si>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</si>
  <si>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</si>
  <si>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</si>
  <si>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</si>
  <si>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</si>
  <si>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</si>
  <si>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</si>
  <si>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</si>
  <si>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</si>
  <si>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</si>
  <si>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</si>
  <si>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</si>
  <si>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</si>
  <si>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</si>
  <si>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</si>
  <si>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</si>
  <si>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</si>
  <si>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</si>
  <si>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</si>
  <si>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</si>
  <si>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</si>
  <si>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</si>
  <si>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</si>
  <si>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</si>
  <si>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</si>
  <si>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</si>
  <si>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</si>
  <si>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</si>
  <si>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</si>
  <si>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</si>
  <si>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</si>
  <si>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</si>
  <si>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</si>
  <si>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</si>
  <si>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</si>
  <si>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</si>
  <si>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</si>
  <si>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</si>
  <si>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</si>
  <si>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</si>
  <si>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</si>
  <si>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</si>
  <si>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</si>
  <si>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</si>
  <si>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</si>
  <si>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</si>
  <si>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</si>
  <si>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</si>
  <si>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</si>
  <si>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</si>
  <si>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</si>
  <si>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</si>
  <si>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</si>
  <si>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</si>
  <si>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</si>
  <si>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</si>
  <si>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</si>
  <si>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</si>
  <si>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</si>
  <si>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</si>
  <si>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</si>
  <si>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</si>
  <si>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</si>
  <si>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</si>
  <si>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</si>
  <si>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</si>
  <si>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</si>
  <si>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</si>
  <si>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</si>
  <si>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</si>
  <si>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</si>
  <si>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</si>
  <si>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</si>
  <si>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</si>
  <si>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</si>
  <si>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</si>
  <si>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</si>
  <si>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</si>
  <si>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</si>
  <si>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</si>
  <si>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</si>
  <si>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</si>
  <si>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</si>
  <si>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</si>
  <si>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</si>
  <si>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</si>
  <si>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</si>
  <si>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</si>
  <si>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</si>
  <si>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</si>
  <si>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</si>
  <si>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</si>
  <si>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</si>
  <si>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</si>
  <si>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</si>
  <si>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</si>
  <si>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</si>
  <si>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</si>
  <si>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</si>
  <si>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</si>
  <si>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</si>
  <si>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</si>
  <si>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</si>
  <si>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</si>
  <si>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</si>
  <si>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</si>
  <si>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</si>
  <si>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</si>
  <si>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</si>
  <si>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</si>
  <si>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</si>
  <si>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</si>
  <si>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</si>
  <si>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</si>
  <si>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</si>
  <si>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</si>
  <si>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</si>
  <si>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</si>
  <si>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</si>
  <si>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</si>
  <si>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</si>
  <si>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</si>
  <si>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</si>
  <si>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</si>
  <si>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</si>
  <si>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</si>
  <si>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</si>
  <si>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</si>
  <si>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</si>
  <si>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</si>
  <si>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</si>
  <si>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</si>
  <si>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</si>
  <si>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</si>
  <si>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</si>
  <si>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</si>
  <si>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</si>
  <si>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</si>
  <si>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</si>
  <si>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</si>
  <si>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</si>
  <si>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</si>
  <si>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</si>
  <si>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</si>
  <si>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</si>
  <si>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</si>
  <si>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</si>
  <si>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</si>
  <si>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</si>
  <si>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</si>
  <si>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</si>
  <si>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</si>
  <si>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</si>
  <si>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</si>
  <si>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</si>
  <si>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</si>
  <si>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</si>
  <si>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</si>
  <si>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</si>
  <si>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</si>
  <si>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</si>
  <si>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</si>
  <si>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</si>
  <si>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</si>
  <si>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</si>
  <si>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</si>
  <si>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</si>
  <si>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</si>
  <si>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</si>
  <si>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</si>
  <si>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</si>
  <si>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</si>
  <si>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</si>
  <si>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</si>
  <si>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</si>
  <si>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</si>
  <si>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</si>
  <si>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</si>
  <si>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</si>
  <si>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</si>
  <si>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</si>
  <si>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</si>
  <si>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</si>
  <si>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</si>
  <si>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</si>
  <si>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</si>
  <si>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</si>
  <si>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</si>
  <si>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</si>
  <si>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</si>
  <si>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</si>
  <si>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</si>
  <si>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</si>
  <si>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</si>
  <si>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</si>
  <si>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</si>
  <si>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</si>
  <si>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</si>
  <si>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</si>
  <si>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</si>
  <si>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</si>
  <si>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</si>
  <si>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</si>
  <si>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</si>
  <si>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</si>
  <si>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</si>
  <si>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</si>
  <si>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</si>
  <si>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</si>
  <si>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</si>
  <si>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</si>
  <si>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</si>
  <si>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</si>
  <si>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</si>
  <si>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</si>
  <si>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</si>
  <si>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</si>
  <si>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</si>
  <si>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</si>
  <si>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</si>
  <si>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</si>
  <si>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</si>
  <si>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</si>
  <si>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</si>
  <si>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</si>
  <si>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</si>
  <si>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</si>
  <si>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</si>
  <si>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</si>
  <si>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</si>
  <si>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</si>
  <si>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</si>
  <si>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</si>
  <si>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</si>
  <si>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</si>
  <si>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</si>
  <si>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</si>
  <si>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</si>
  <si>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</si>
  <si>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</si>
  <si>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</si>
  <si>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</si>
  <si>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</si>
  <si>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</si>
  <si>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</si>
  <si>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</si>
  <si>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</si>
  <si>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</si>
  <si>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</si>
  <si>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</si>
  <si>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</si>
  <si>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</si>
  <si>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</si>
  <si>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</si>
  <si>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</si>
  <si>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</si>
  <si>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</si>
  <si>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</si>
  <si>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</si>
  <si>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</si>
  <si>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</si>
  <si>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</si>
  <si>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</si>
  <si>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</si>
  <si>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</si>
  <si>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</si>
  <si>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</si>
  <si>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</si>
  <si>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</si>
  <si>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</si>
  <si>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</si>
  <si>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</si>
  <si>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</si>
  <si>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</si>
  <si>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</si>
  <si>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</si>
  <si>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</si>
  <si>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</si>
  <si>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</si>
  <si>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</si>
  <si>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</si>
  <si>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</si>
  <si>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</si>
  <si>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</si>
  <si>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</si>
  <si>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</si>
  <si>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</si>
  <si>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</si>
  <si>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</si>
  <si>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</si>
  <si>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</si>
  <si>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</si>
  <si>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</si>
  <si>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</si>
  <si>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</si>
  <si>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</si>
  <si>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</si>
  <si>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</si>
  <si>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</si>
  <si>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</si>
  <si>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</si>
  <si>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</si>
  <si>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</si>
  <si>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</si>
  <si>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</si>
  <si>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</si>
  <si>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</si>
  <si>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</si>
  <si>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</si>
  <si>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</si>
  <si>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</si>
  <si>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</si>
  <si>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</si>
  <si>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</si>
  <si>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</si>
  <si>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</si>
  <si>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</si>
  <si>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</si>
  <si>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</si>
  <si>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</si>
  <si>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</si>
  <si>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</si>
  <si>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</si>
  <si>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</si>
  <si>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</si>
  <si>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</si>
  <si>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</si>
  <si>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</si>
  <si>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</si>
  <si>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</si>
  <si>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</si>
  <si>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</si>
  <si>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</si>
  <si>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</si>
  <si>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</si>
  <si>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</si>
  <si>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</si>
  <si>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</si>
  <si>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</si>
  <si>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</si>
  <si>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</si>
  <si>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</si>
  <si>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</si>
  <si>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</si>
  <si>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</si>
  <si>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</si>
  <si>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</si>
  <si>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</si>
  <si>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</si>
  <si>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</si>
  <si>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</si>
  <si>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</si>
  <si>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</si>
  <si>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</si>
  <si>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</si>
  <si>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</si>
  <si>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</si>
  <si>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</si>
  <si>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</si>
  <si>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</si>
  <si>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</si>
  <si>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</si>
  <si>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</si>
  <si>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</si>
  <si>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</si>
  <si>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</si>
  <si>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</si>
  <si>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</si>
  <si>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</si>
  <si>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</si>
  <si>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</si>
  <si>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</si>
  <si>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</si>
  <si>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</si>
  <si>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</si>
  <si>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</si>
  <si>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</si>
  <si>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</si>
  <si>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</si>
  <si>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</si>
  <si>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</si>
  <si>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</si>
  <si>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</si>
  <si>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</si>
  <si>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</si>
  <si>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</si>
  <si>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</si>
  <si>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</si>
  <si>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</si>
  <si>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</si>
  <si>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</si>
  <si>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</si>
  <si>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</si>
  <si>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</si>
  <si>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</si>
  <si>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</si>
  <si>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</si>
  <si>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</si>
  <si>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</si>
  <si>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</si>
  <si>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</si>
  <si>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</si>
  <si>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</si>
  <si>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</si>
  <si>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</si>
  <si>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</si>
  <si>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</si>
  <si>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</si>
  <si>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</si>
  <si>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</si>
  <si>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</si>
  <si>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</si>
  <si>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</si>
  <si>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</si>
  <si>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</si>
  <si>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</si>
  <si>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</si>
  <si>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</si>
  <si>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</si>
  <si>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</si>
  <si>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</si>
  <si>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</si>
  <si>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</si>
  <si>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</si>
  <si>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</si>
  <si>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</si>
  <si>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</si>
  <si>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</si>
  <si>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</si>
  <si>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</si>
  <si>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</si>
  <si>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</si>
  <si>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</si>
  <si>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</si>
  <si>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</si>
  <si>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</si>
  <si>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</si>
  <si>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</si>
  <si>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</si>
  <si>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</si>
  <si>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</si>
  <si>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</si>
  <si>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</si>
  <si>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</si>
  <si>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</si>
  <si>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</si>
  <si>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</si>
  <si>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</si>
  <si>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</si>
  <si>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</si>
  <si>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</si>
  <si>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</si>
  <si>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</si>
  <si>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</si>
  <si>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</si>
  <si>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</si>
  <si>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</si>
  <si>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</si>
  <si>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</si>
  <si>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</si>
  <si>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</si>
  <si>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</si>
  <si>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</si>
  <si>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</si>
  <si>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</si>
  <si>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</si>
  <si>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</si>
  <si>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</si>
  <si>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</si>
  <si>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</si>
  <si>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</si>
  <si>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</si>
  <si>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</si>
  <si>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</si>
  <si>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</si>
  <si>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</si>
  <si>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</si>
  <si>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</si>
  <si>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</si>
  <si>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</si>
  <si>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</si>
  <si>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</si>
  <si>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</si>
  <si>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</si>
  <si>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</si>
  <si>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</si>
  <si>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</si>
  <si>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</si>
  <si>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</si>
  <si>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</si>
  <si>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</si>
  <si>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</si>
  <si>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</si>
  <si>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</si>
  <si>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</si>
  <si>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</si>
  <si>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</si>
  <si>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</si>
  <si>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</si>
  <si>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</si>
  <si>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</si>
  <si>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</si>
  <si>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</si>
  <si>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</si>
  <si>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</si>
  <si>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</si>
  <si>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</si>
  <si>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</si>
  <si>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</si>
  <si>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</si>
  <si>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</si>
  <si>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</si>
  <si>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</si>
  <si>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</si>
  <si>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</si>
  <si>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</si>
  <si>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</si>
  <si>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</si>
  <si>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</si>
  <si>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</si>
  <si>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</si>
  <si>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</si>
  <si>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</si>
  <si>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</si>
  <si>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</si>
  <si>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</si>
  <si>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</si>
  <si>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</si>
  <si>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</si>
  <si>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</si>
  <si>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</si>
  <si>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</si>
  <si>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</si>
  <si>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</si>
  <si>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</si>
  <si>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</si>
  <si>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</si>
  <si>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</si>
  <si>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</si>
  <si>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</si>
  <si>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</si>
  <si>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</si>
  <si>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</si>
  <si>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</si>
  <si>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</si>
  <si>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</si>
  <si>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</si>
  <si>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</si>
  <si>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</si>
  <si>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</si>
  <si>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</si>
  <si>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</si>
  <si>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</si>
  <si>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</si>
  <si>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</si>
  <si>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</si>
  <si>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</si>
  <si>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</si>
  <si>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</si>
  <si>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</si>
  <si>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</si>
  <si>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</si>
  <si>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</si>
  <si>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</si>
  <si>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</si>
  <si>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</si>
  <si>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</si>
  <si>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</si>
  <si>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</si>
  <si>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</si>
  <si>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</si>
  <si>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</si>
  <si>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</si>
  <si>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</si>
  <si>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</si>
  <si>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</si>
  <si>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</si>
  <si>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</si>
  <si>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</si>
  <si>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</si>
  <si>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</si>
  <si>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</si>
  <si>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</si>
  <si>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</si>
  <si>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</si>
  <si>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</si>
  <si>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</si>
  <si>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</si>
  <si>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</si>
  <si>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</si>
  <si>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</si>
  <si>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</si>
  <si>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</si>
  <si>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</si>
  <si>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</si>
  <si>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</si>
  <si>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</si>
  <si>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</si>
  <si>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</si>
  <si>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</si>
  <si>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</si>
  <si>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</si>
  <si>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</si>
  <si>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</si>
  <si>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</si>
  <si>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</si>
  <si>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</si>
  <si>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</si>
  <si>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</si>
  <si>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</si>
  <si>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</si>
  <si>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</si>
  <si>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</si>
  <si>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</si>
  <si>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</si>
  <si>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</si>
  <si>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</si>
  <si>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</si>
  <si>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</si>
  <si>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</si>
  <si>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</si>
  <si>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</si>
  <si>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</si>
  <si>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</si>
  <si>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</si>
  <si>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</si>
  <si>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</si>
  <si>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</si>
  <si>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</si>
  <si>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</si>
  <si>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</si>
  <si>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</si>
  <si>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</si>
  <si>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</si>
  <si>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</si>
  <si>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</si>
  <si>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</si>
  <si>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</si>
  <si>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</si>
  <si>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</si>
  <si>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</si>
  <si>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</si>
  <si>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</si>
  <si>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</si>
  <si>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</si>
  <si>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</si>
  <si>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</si>
  <si>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</si>
  <si>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</si>
  <si>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</si>
  <si>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</si>
  <si>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</si>
  <si>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</si>
  <si>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</si>
  <si>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</si>
  <si>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</si>
  <si>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</si>
  <si>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</si>
  <si>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</si>
  <si>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</si>
  <si>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</si>
  <si>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</si>
  <si>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</si>
  <si>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</si>
  <si>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</si>
  <si>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</si>
  <si>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</si>
  <si>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</si>
  <si>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</si>
  <si>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</si>
  <si>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</si>
  <si>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</si>
  <si>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</si>
  <si>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</si>
  <si>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</si>
  <si>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</si>
  <si>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</si>
  <si>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</si>
  <si>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</si>
  <si>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</si>
  <si>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</si>
  <si>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</si>
  <si>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</si>
  <si>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</si>
  <si>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</si>
  <si>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</si>
  <si>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</si>
  <si>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</si>
  <si>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</si>
  <si>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</si>
  <si>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</si>
  <si>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</si>
  <si>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</si>
  <si>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</si>
  <si>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</si>
  <si>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</si>
  <si>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</si>
  <si>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</si>
  <si>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</si>
  <si>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</si>
  <si>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</si>
  <si>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</si>
  <si>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</si>
  <si>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</si>
  <si>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</si>
  <si>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</si>
  <si>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</si>
  <si>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</si>
  <si>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</si>
  <si>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</si>
  <si>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</si>
  <si>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</si>
  <si>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</si>
  <si>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</si>
  <si>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</si>
  <si>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</si>
  <si>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</si>
  <si>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</si>
  <si>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</si>
  <si>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</si>
  <si>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</si>
  <si>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</si>
  <si>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</si>
  <si>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</si>
  <si>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</si>
  <si>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</si>
  <si>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</si>
  <si>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</si>
  <si>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</si>
  <si>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</si>
  <si>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</si>
  <si>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</si>
  <si>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</si>
  <si>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</si>
  <si>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</si>
  <si>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</si>
  <si>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</si>
  <si>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</si>
  <si>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</si>
  <si>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</si>
  <si>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</si>
  <si>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</si>
  <si>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</si>
  <si>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</si>
  <si>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</si>
  <si>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</si>
  <si>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</si>
  <si>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</si>
  <si>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</si>
  <si>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</si>
  <si>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</si>
  <si>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</si>
  <si>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</si>
  <si>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</si>
  <si>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</si>
  <si>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</si>
  <si>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</si>
  <si>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</si>
  <si>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</si>
  <si>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</si>
  <si>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</si>
  <si>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</si>
  <si>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</si>
  <si>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</si>
  <si>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</si>
  <si>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</si>
  <si>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</si>
  <si>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</si>
  <si>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</si>
  <si>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</si>
  <si>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</si>
  <si>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</si>
  <si>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</si>
  <si>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</si>
  <si>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</si>
  <si>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</si>
  <si>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</si>
  <si>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</si>
  <si>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</si>
  <si>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</si>
  <si>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</si>
  <si>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</si>
  <si>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</si>
  <si>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</si>
  <si>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</si>
  <si>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</si>
  <si>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</si>
  <si>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</si>
  <si>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</si>
  <si>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</si>
  <si>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</si>
  <si>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</si>
  <si>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</si>
  <si>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</si>
  <si>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</si>
  <si>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</si>
  <si>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</si>
  <si>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</si>
  <si>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</si>
  <si>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</si>
  <si>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</si>
  <si>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</si>
  <si>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</si>
  <si>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</si>
  <si>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</si>
  <si>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</si>
  <si>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</si>
  <si>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</si>
  <si>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</si>
  <si>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</si>
  <si>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</si>
  <si>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</si>
  <si>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</si>
  <si>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</si>
  <si>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</si>
  <si>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</si>
  <si>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</si>
  <si>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</si>
  <si>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</si>
  <si>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</si>
  <si>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</si>
  <si>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</si>
  <si>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</si>
  <si>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</si>
  <si>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</si>
  <si>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</si>
  <si>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</si>
  <si>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</si>
  <si>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</si>
  <si>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</si>
  <si>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</si>
  <si>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</si>
  <si>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</si>
  <si>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</si>
  <si>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</si>
  <si>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</si>
  <si>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</si>
  <si>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</si>
  <si>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</si>
  <si>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</si>
  <si>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</si>
  <si>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</si>
  <si>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</si>
  <si>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</si>
  <si>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</si>
  <si>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</si>
  <si>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</si>
  <si>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</si>
  <si>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</si>
  <si>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</si>
  <si>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</si>
  <si>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</si>
  <si>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</si>
  <si>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</si>
  <si>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</si>
  <si>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</si>
  <si>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</si>
  <si>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</si>
  <si>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</si>
  <si>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</si>
  <si>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</si>
  <si>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</si>
  <si>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</si>
  <si>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</si>
  <si>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</si>
  <si>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</si>
  <si>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</si>
  <si>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</si>
  <si>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</si>
  <si>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</si>
  <si>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</si>
  <si>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</si>
  <si>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</si>
  <si>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</si>
  <si>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</si>
  <si>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</si>
  <si>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</si>
  <si>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</si>
  <si>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</si>
  <si>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</si>
  <si>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</si>
  <si>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</si>
  <si>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</si>
  <si>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</si>
  <si>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</si>
  <si>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</si>
  <si>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</si>
  <si>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</si>
  <si>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</si>
  <si>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</si>
  <si>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</si>
  <si>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</si>
  <si>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</si>
  <si>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</si>
  <si>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</si>
  <si>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</si>
  <si>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</si>
  <si>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</si>
  <si>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</si>
  <si>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</si>
  <si>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</si>
  <si>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</si>
  <si>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</si>
  <si>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</si>
  <si>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</si>
  <si>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</si>
  <si>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</si>
  <si>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</si>
  <si>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</si>
  <si>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</si>
  <si>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</si>
  <si>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</si>
  <si>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</si>
  <si>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</si>
  <si>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</si>
  <si>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</si>
  <si>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</si>
  <si>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</si>
  <si>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</si>
  <si>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</si>
  <si>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</si>
  <si>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</si>
  <si>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</si>
  <si>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</si>
  <si>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</si>
  <si>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</si>
  <si>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</si>
  <si>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</si>
  <si>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</si>
  <si>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</si>
  <si>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</si>
  <si>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</si>
  <si>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</si>
  <si>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</si>
  <si>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</si>
  <si>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</si>
  <si>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</si>
  <si>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</si>
  <si>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</si>
  <si>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</si>
  <si>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</si>
  <si>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</si>
  <si>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</si>
  <si>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</si>
  <si>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</si>
  <si>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</si>
  <si>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</si>
  <si>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</si>
  <si>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</si>
  <si>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</si>
  <si>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</si>
  <si>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</si>
  <si>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</si>
  <si>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</si>
  <si>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</si>
  <si>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</si>
  <si>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</si>
  <si>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</si>
  <si>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</si>
  <si>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</si>
  <si>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</si>
  <si>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</si>
  <si>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</si>
  <si>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</si>
  <si>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</si>
  <si>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</si>
  <si>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</si>
  <si>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</si>
  <si>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</si>
  <si>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</si>
  <si>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</si>
  <si>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</si>
  <si>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</si>
  <si>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</si>
  <si>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</si>
  <si>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</si>
  <si>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</si>
  <si>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</si>
  <si>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</si>
  <si>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</si>
  <si>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</si>
  <si>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</si>
  <si>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</si>
  <si>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</si>
  <si>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</si>
  <si>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</si>
  <si>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</si>
  <si>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</si>
  <si>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</si>
  <si>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</si>
  <si>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</si>
  <si>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</si>
  <si>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</si>
  <si>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</si>
  <si>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</si>
  <si>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</si>
  <si>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</si>
  <si>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</si>
  <si>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</si>
  <si>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</si>
  <si>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</si>
  <si>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</si>
  <si>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</si>
  <si>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</si>
  <si>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</si>
  <si>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</si>
  <si>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</si>
  <si>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</si>
  <si>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</si>
  <si>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</si>
  <si>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</si>
  <si>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</si>
  <si>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</si>
  <si>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</si>
  <si>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</si>
  <si>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</si>
  <si>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</si>
  <si>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</si>
  <si>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</si>
  <si>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</si>
  <si>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</si>
  <si>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</si>
  <si>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</si>
  <si>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</si>
  <si>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</si>
  <si>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</si>
  <si>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</si>
  <si>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</si>
  <si>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</si>
  <si>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</si>
  <si>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</si>
  <si>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</si>
  <si>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</si>
  <si>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</si>
  <si>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</si>
  <si>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</si>
  <si>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</si>
  <si>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</si>
  <si>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</si>
  <si>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</si>
  <si>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</si>
  <si>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</si>
  <si>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</si>
  <si>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</si>
  <si>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</si>
  <si>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</si>
  <si>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</si>
  <si>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</si>
  <si>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</si>
  <si>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</si>
  <si>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</si>
  <si>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</si>
  <si>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</si>
  <si>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</si>
  <si>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</si>
  <si>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</si>
  <si>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</si>
  <si>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</si>
  <si>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</si>
  <si>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</si>
  <si>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</si>
  <si>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</si>
  <si>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</si>
  <si>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</si>
  <si>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</si>
  <si>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</si>
  <si>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</si>
  <si>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</si>
  <si>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</si>
  <si>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</si>
  <si>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</si>
  <si>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</si>
  <si>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</si>
  <si>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</si>
  <si>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</si>
  <si>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</si>
  <si>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</si>
  <si>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</si>
  <si>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</si>
  <si>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</si>
  <si>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</si>
  <si>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</si>
  <si>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</si>
  <si>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</si>
  <si>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</si>
  <si>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</si>
  <si>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</si>
  <si>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</si>
  <si>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</si>
  <si>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</si>
  <si>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</si>
  <si>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</si>
  <si>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</si>
  <si>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</si>
  <si>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</si>
  <si>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</si>
  <si>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</si>
  <si>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</si>
  <si>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</si>
  <si>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</si>
  <si>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</si>
  <si>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</si>
  <si>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</si>
  <si>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</si>
  <si>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</si>
  <si>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</si>
  <si>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</si>
  <si>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</si>
  <si>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</si>
  <si>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</si>
  <si>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</si>
  <si>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</si>
  <si>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</si>
  <si>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</si>
  <si>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</si>
  <si>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</si>
  <si>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</si>
  <si>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</si>
  <si>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</si>
  <si>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</si>
  <si>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</si>
  <si>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</si>
  <si>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</si>
  <si>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</si>
  <si>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</si>
  <si>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</si>
  <si>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</si>
  <si>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</si>
  <si>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</si>
  <si>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</si>
  <si>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</si>
  <si>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</si>
  <si>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</si>
  <si>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</si>
  <si>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</si>
  <si>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</si>
  <si>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</si>
  <si>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</si>
  <si>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</si>
  <si>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</si>
  <si>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</si>
  <si>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</si>
  <si>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</si>
  <si>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</si>
  <si>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</si>
  <si>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</si>
  <si>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</si>
  <si>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</si>
  <si>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</si>
  <si>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</si>
  <si>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</si>
  <si>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</si>
  <si>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</si>
  <si>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</si>
  <si>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</si>
  <si>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</si>
  <si>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</si>
  <si>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</si>
  <si>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</si>
  <si>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</si>
  <si>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</si>
  <si>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</si>
  <si>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</si>
  <si>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</si>
  <si>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</si>
  <si>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</si>
  <si>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</si>
  <si>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</si>
  <si>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</si>
  <si>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</si>
  <si>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</si>
  <si>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</si>
  <si>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</si>
  <si>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</si>
  <si>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</si>
  <si>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</si>
  <si>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</si>
  <si>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</si>
  <si>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</si>
  <si>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</si>
  <si>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</si>
  <si>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</si>
  <si>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</si>
  <si>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</si>
  <si>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</si>
  <si>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</si>
  <si>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</si>
  <si>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</si>
  <si>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</si>
  <si>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</si>
  <si>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</si>
  <si>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</si>
  <si>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</si>
  <si>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</si>
  <si>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</si>
  <si>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</si>
  <si>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</si>
  <si>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</si>
  <si>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</si>
  <si>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</si>
  <si>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</si>
  <si>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</si>
  <si>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</si>
  <si>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</si>
  <si>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</si>
  <si>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</si>
  <si>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</si>
  <si>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</si>
  <si>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</si>
  <si>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</si>
  <si>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</si>
  <si>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</si>
  <si>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</si>
  <si>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</si>
  <si>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</si>
  <si>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</si>
  <si>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</si>
  <si>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</si>
  <si>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</si>
  <si>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</si>
  <si>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</si>
  <si>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</si>
  <si>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</si>
  <si>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</si>
  <si>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</si>
  <si>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</si>
  <si>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</si>
  <si>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</si>
  <si>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</si>
  <si>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</si>
  <si>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</si>
  <si>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</si>
  <si>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</si>
  <si>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</si>
  <si>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</si>
  <si>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</si>
  <si>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</si>
  <si>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</si>
  <si>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</si>
  <si>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</si>
  <si>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</si>
  <si>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</si>
  <si>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</si>
  <si>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</si>
  <si>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</si>
  <si>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</si>
  <si>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</si>
  <si>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</si>
  <si>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</si>
  <si>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</si>
  <si>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</si>
  <si>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</si>
  <si>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</si>
  <si>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</si>
  <si>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</si>
  <si>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</si>
  <si>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</si>
  <si>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</si>
  <si>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</si>
  <si>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</si>
  <si>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</si>
  <si>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</si>
  <si>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</si>
  <si>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</si>
  <si>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</si>
  <si>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</si>
  <si>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</si>
  <si>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</si>
  <si>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</si>
  <si>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</si>
  <si>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</si>
  <si>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</si>
  <si>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</si>
  <si>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</si>
  <si>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</si>
  <si>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</si>
  <si>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</si>
  <si>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</si>
  <si>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</si>
  <si>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</si>
  <si>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</si>
  <si>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</si>
  <si>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</si>
  <si>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</si>
  <si>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</si>
  <si>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</si>
  <si>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</si>
  <si>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</si>
  <si>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</si>
  <si>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</si>
  <si>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</si>
  <si>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</si>
  <si>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</si>
  <si>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</si>
  <si>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</si>
  <si>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</si>
  <si>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</si>
  <si>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</si>
  <si>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</si>
  <si>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</si>
  <si>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</si>
  <si>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</si>
  <si>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</si>
  <si>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</si>
  <si>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</si>
  <si>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</si>
  <si>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</si>
  <si>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</si>
  <si>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</si>
  <si>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</si>
  <si>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</si>
  <si>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</si>
  <si>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</si>
  <si>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</si>
  <si>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</si>
  <si>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</si>
  <si>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</si>
  <si>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</si>
  <si>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</si>
  <si>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</si>
  <si>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</si>
  <si>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</si>
  <si>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</si>
  <si>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</si>
  <si>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</si>
  <si>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</si>
  <si>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</si>
  <si>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</si>
  <si>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</si>
  <si>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</si>
  <si>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</si>
  <si>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</si>
  <si>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</si>
  <si>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</si>
  <si>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</si>
  <si>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</si>
  <si>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</si>
  <si>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</si>
  <si>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</si>
  <si>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</si>
  <si>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</si>
  <si>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</si>
  <si>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</si>
  <si>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</si>
  <si>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</si>
  <si>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</si>
  <si>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</si>
  <si>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</si>
  <si>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</si>
  <si>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</si>
  <si>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</si>
  <si>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</si>
  <si>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</si>
  <si>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</si>
  <si>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</si>
  <si>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</si>
  <si>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</si>
  <si>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</si>
  <si>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</si>
  <si>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</si>
  <si>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</si>
  <si>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</si>
  <si>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</si>
  <si>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</si>
  <si>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</si>
  <si>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</si>
  <si>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</si>
  <si>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</si>
  <si>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</si>
  <si>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</si>
  <si>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</si>
  <si>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</si>
  <si>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</si>
  <si>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</si>
  <si>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</si>
  <si>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</si>
  <si>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</si>
  <si>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</si>
  <si>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</si>
  <si>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</si>
  <si>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</si>
  <si>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</si>
  <si>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</si>
  <si>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</si>
  <si>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</si>
  <si>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</si>
  <si>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</si>
  <si>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</si>
  <si>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</si>
  <si>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</si>
  <si>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</si>
  <si>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</si>
  <si>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</si>
  <si>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</si>
  <si>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</si>
  <si>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</si>
  <si>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</si>
  <si>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</si>
  <si>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</si>
  <si>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</si>
  <si>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</si>
  <si>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</si>
  <si>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</si>
  <si>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</si>
  <si>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</si>
  <si>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</si>
  <si>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</si>
  <si>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</si>
  <si>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</si>
  <si>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</si>
  <si>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</si>
  <si>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</si>
  <si>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</si>
  <si>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</si>
  <si>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</si>
  <si>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</si>
  <si>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</si>
  <si>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</si>
  <si>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</si>
  <si>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</si>
  <si>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</si>
  <si>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</si>
  <si>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</si>
  <si>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</si>
  <si>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</si>
  <si>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</si>
  <si>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</si>
  <si>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</si>
  <si>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</si>
  <si>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</si>
  <si>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</si>
  <si>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</si>
  <si>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</si>
  <si>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</si>
  <si>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</si>
  <si>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</si>
  <si>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</si>
  <si>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</si>
  <si>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</si>
  <si>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</si>
  <si>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</si>
  <si>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</si>
  <si>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</si>
  <si>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</si>
  <si>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</si>
  <si>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</si>
  <si>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</si>
  <si>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</si>
  <si>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</si>
  <si>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</si>
  <si>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</si>
  <si>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</si>
  <si>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</si>
  <si>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</si>
  <si>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</si>
  <si>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</si>
  <si>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</si>
  <si>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</si>
  <si>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</si>
  <si>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</si>
  <si>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</si>
  <si>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</si>
  <si>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</si>
  <si>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</si>
  <si>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</si>
  <si>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</si>
  <si>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</si>
  <si>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</si>
  <si>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</si>
  <si>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</si>
  <si>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</si>
  <si>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</si>
  <si>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</si>
  <si>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</si>
  <si>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</si>
  <si>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</si>
  <si>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</si>
  <si>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</si>
  <si>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</si>
  <si>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</si>
  <si>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</si>
  <si>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</si>
  <si>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</si>
  <si>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</si>
  <si>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</si>
  <si>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</si>
  <si>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</si>
  <si>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</si>
  <si>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</si>
  <si>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</si>
  <si>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</si>
  <si>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</si>
  <si>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</si>
  <si>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</si>
  <si>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</si>
  <si>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</si>
  <si>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</si>
  <si>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</si>
  <si>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</si>
  <si>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</si>
  <si>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</si>
  <si>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</si>
  <si>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</si>
  <si>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</si>
  <si>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</si>
  <si>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</si>
  <si>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</si>
  <si>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</si>
  <si>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</si>
  <si>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</si>
  <si>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</si>
  <si>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</si>
  <si>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</si>
  <si>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</si>
  <si>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</si>
  <si>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</si>
  <si>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</si>
  <si>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</si>
  <si>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</si>
  <si>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</si>
  <si>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</si>
  <si>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</si>
  <si>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</si>
  <si>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</si>
  <si>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</si>
  <si>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</si>
  <si>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</si>
  <si>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</si>
  <si>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</si>
  <si>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</si>
  <si>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</si>
  <si>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</si>
  <si>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</si>
  <si>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</si>
  <si>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</si>
  <si>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</si>
  <si>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</si>
  <si>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</si>
  <si>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</si>
  <si>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</si>
  <si>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</si>
  <si>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</si>
  <si>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</si>
  <si>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</si>
  <si>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</si>
  <si>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</si>
  <si>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</si>
  <si>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</si>
  <si>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</si>
  <si>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</si>
  <si>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</si>
  <si>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</si>
  <si>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</si>
  <si>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</si>
  <si>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</si>
  <si>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</si>
  <si>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</si>
  <si>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</si>
  <si>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</si>
  <si>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</si>
  <si>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</si>
  <si>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</si>
  <si>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</si>
  <si>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</si>
  <si>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</si>
  <si>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</si>
  <si>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</si>
  <si>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</si>
  <si>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</si>
  <si>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</si>
  <si>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</si>
  <si>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</si>
  <si>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</si>
  <si>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</si>
  <si>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</si>
  <si>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</si>
  <si>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</si>
  <si>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</si>
  <si>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</si>
  <si>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</si>
  <si>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</si>
  <si>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</si>
  <si>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</si>
  <si>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</si>
  <si>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</si>
  <si>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</si>
  <si>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</si>
  <si>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</si>
  <si>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</si>
  <si>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</si>
  <si>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</si>
  <si>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</si>
  <si>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</si>
  <si>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</si>
  <si>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</si>
  <si>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</si>
  <si>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</si>
  <si>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</si>
  <si>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</si>
  <si>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</si>
  <si>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</si>
  <si>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</si>
  <si>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</si>
  <si>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</si>
  <si>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</si>
  <si>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</si>
  <si>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</si>
  <si>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</si>
  <si>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</si>
  <si>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</si>
  <si>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</si>
  <si>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</si>
  <si>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</si>
  <si>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</si>
  <si>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</si>
  <si>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</si>
  <si>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</si>
  <si>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</si>
  <si>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</si>
  <si>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</si>
  <si>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</si>
  <si>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</si>
  <si>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</si>
  <si>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</si>
  <si>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</si>
  <si>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</si>
  <si>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</si>
  <si>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</si>
  <si>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</si>
  <si>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</si>
  <si>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</si>
  <si>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</si>
  <si>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</si>
  <si>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</si>
  <si>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</si>
  <si>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</si>
  <si>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</si>
  <si>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</si>
  <si>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</si>
  <si>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</si>
  <si>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</si>
  <si>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</si>
  <si>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</si>
  <si>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</si>
  <si>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</si>
  <si>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</si>
  <si>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</si>
  <si>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</si>
  <si>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</si>
  <si>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</si>
  <si>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</si>
  <si>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</si>
  <si>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</si>
  <si>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</si>
  <si>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</si>
  <si>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</si>
  <si>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</si>
  <si>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</si>
  <si>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</si>
  <si>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</si>
  <si>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</si>
  <si>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</si>
  <si>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</si>
  <si>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</si>
  <si>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</si>
  <si>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</si>
  <si>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</si>
  <si>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</si>
  <si>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</si>
  <si>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</si>
  <si>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</si>
  <si>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</si>
  <si>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</si>
  <si>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</si>
  <si>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</si>
  <si>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</si>
  <si>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</si>
  <si>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</si>
  <si>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</si>
  <si>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</si>
  <si>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</si>
  <si>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</si>
  <si>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</si>
  <si>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</si>
  <si>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</si>
  <si>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</si>
  <si>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</si>
  <si>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</si>
  <si>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</si>
  <si>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</si>
  <si>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</si>
  <si>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</si>
  <si>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</si>
  <si>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</si>
  <si>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</si>
  <si>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</si>
  <si>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</si>
  <si>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</si>
  <si>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</si>
  <si>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</si>
  <si>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</si>
  <si>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</si>
  <si>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</si>
  <si>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</si>
  <si>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</si>
  <si>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</si>
  <si>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</si>
  <si>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</si>
  <si>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</si>
  <si>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</si>
  <si>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</si>
  <si>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</si>
  <si>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</si>
  <si>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</si>
  <si>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</si>
  <si>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</si>
  <si>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</si>
  <si>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</si>
  <si>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</si>
  <si>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</si>
  <si>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</si>
  <si>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</si>
  <si>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</si>
  <si>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</si>
  <si>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</si>
  <si>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</si>
  <si>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</si>
  <si>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</si>
  <si>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</si>
  <si>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</si>
  <si>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</si>
  <si>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</si>
  <si>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</si>
  <si>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</si>
  <si>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</si>
  <si>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</si>
  <si>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</si>
  <si>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</si>
  <si>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</si>
  <si>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</si>
  <si>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</si>
  <si>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</si>
  <si>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</si>
  <si>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</si>
  <si>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</si>
  <si>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</si>
  <si>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</si>
  <si>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</si>
  <si>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</si>
  <si>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</si>
  <si>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</si>
  <si>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</si>
  <si>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</si>
  <si>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</si>
  <si>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</si>
  <si>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</si>
  <si>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</si>
  <si>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</si>
  <si>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</si>
  <si>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</si>
  <si>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</si>
  <si>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</si>
  <si>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</si>
  <si>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</si>
  <si>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</si>
  <si>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</si>
  <si>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</si>
  <si>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</si>
  <si>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</si>
  <si>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</si>
  <si>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</si>
  <si>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</si>
  <si>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</si>
  <si>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</si>
  <si>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</si>
  <si>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</si>
  <si>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</si>
  <si>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</si>
  <si>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</si>
  <si>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</si>
  <si>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</si>
  <si>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</si>
  <si>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</si>
  <si>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</si>
  <si>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</si>
  <si>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</si>
  <si>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</si>
  <si>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</si>
  <si>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</si>
  <si>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</si>
  <si>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</si>
  <si>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</si>
  <si>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</si>
  <si>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</si>
  <si>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</si>
  <si>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</si>
  <si>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</si>
  <si>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</si>
  <si>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</si>
  <si>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</si>
  <si>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</si>
  <si>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</si>
  <si>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</si>
  <si>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</si>
  <si>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</si>
  <si>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</si>
  <si>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</si>
  <si>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</si>
  <si>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</si>
  <si>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</si>
  <si>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</si>
  <si>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</si>
  <si>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</si>
  <si>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</si>
  <si>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</si>
  <si>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</si>
  <si>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</si>
  <si>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</si>
  <si>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</si>
  <si>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</si>
  <si>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</si>
  <si>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</si>
  <si>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</si>
  <si>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</si>
  <si>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</si>
  <si>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</si>
  <si>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</si>
  <si>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</si>
  <si>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</si>
  <si>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</si>
  <si>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</si>
  <si>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</si>
  <si>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</si>
  <si>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</si>
  <si>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</si>
  <si>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</si>
  <si>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</si>
  <si>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</si>
  <si>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</si>
  <si>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</si>
  <si>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</si>
  <si>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</si>
  <si>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</si>
  <si>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</si>
  <si>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</si>
  <si>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</si>
  <si>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</si>
  <si>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</si>
  <si>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</si>
  <si>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</si>
  <si>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</si>
  <si>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</si>
  <si>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</si>
  <si>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</si>
  <si>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</si>
  <si>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</si>
  <si>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</si>
  <si>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</si>
  <si>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</si>
  <si>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</si>
  <si>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</si>
  <si>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</si>
  <si>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</si>
  <si>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</si>
  <si>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</si>
  <si>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</si>
  <si>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</si>
  <si>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</si>
  <si>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</si>
  <si>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</si>
  <si>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</si>
  <si>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</si>
  <si>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</si>
  <si>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</si>
  <si>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</si>
  <si>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</si>
  <si>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</si>
  <si>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</si>
  <si>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</si>
  <si>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</si>
  <si>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</si>
  <si>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</si>
  <si>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</si>
  <si>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</si>
  <si>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</si>
  <si>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</si>
  <si>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</si>
  <si>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</si>
  <si>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</si>
  <si>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</si>
  <si>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</si>
  <si>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</si>
  <si>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</si>
  <si>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</si>
  <si>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</si>
  <si>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</si>
  <si>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</si>
  <si>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</si>
  <si>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</si>
  <si>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</si>
  <si>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</si>
  <si>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</si>
  <si>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</si>
  <si>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</si>
  <si>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</si>
  <si>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</si>
  <si>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</si>
  <si>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</si>
  <si>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</si>
  <si>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</si>
  <si>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</si>
  <si>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</si>
  <si>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</si>
  <si>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</si>
  <si>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</si>
  <si>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</si>
  <si>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</si>
  <si>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</si>
  <si>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</si>
  <si>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</si>
  <si>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</si>
  <si>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</si>
  <si>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</si>
  <si>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</si>
  <si>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</si>
  <si>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</si>
  <si>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</si>
  <si>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</si>
  <si>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</si>
  <si>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</si>
  <si>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</si>
  <si>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</si>
  <si>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</si>
  <si>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</si>
  <si>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</si>
  <si>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</si>
  <si>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</si>
  <si>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</si>
  <si>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</si>
  <si>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</si>
  <si>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</si>
  <si>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</si>
  <si>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</si>
  <si>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</si>
  <si>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</si>
  <si>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</si>
  <si>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</si>
  <si>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</si>
  <si>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</si>
  <si>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</si>
  <si>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</si>
  <si>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</si>
  <si>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</si>
  <si>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</si>
  <si>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</si>
  <si>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</si>
  <si>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</si>
  <si>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</si>
  <si>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</si>
  <si>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</si>
  <si>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</si>
  <si>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</si>
  <si>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</si>
  <si>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</si>
  <si>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</si>
  <si>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</si>
  <si>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</si>
  <si>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</si>
  <si>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</si>
  <si>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</si>
  <si>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</si>
  <si>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</si>
  <si>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</si>
  <si>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</si>
  <si>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</si>
  <si>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</si>
  <si>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</si>
  <si>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</si>
  <si>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</si>
  <si>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</si>
  <si>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</si>
  <si>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</si>
  <si>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</si>
  <si>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</si>
  <si>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</si>
  <si>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</si>
  <si>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</si>
  <si>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</si>
  <si>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</si>
  <si>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</si>
  <si>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</si>
  <si>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</si>
  <si>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</si>
  <si>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</si>
  <si>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</si>
  <si>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</si>
  <si>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</si>
  <si>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</si>
  <si>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</si>
  <si>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</si>
  <si>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</si>
  <si>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</si>
  <si>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</si>
  <si>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</si>
  <si>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</si>
  <si>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</si>
  <si>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</si>
  <si>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</si>
  <si>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</si>
  <si>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</si>
  <si>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</si>
  <si>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</si>
  <si>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</si>
  <si>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</si>
  <si>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</si>
  <si>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</si>
  <si>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</si>
  <si>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</si>
  <si>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</si>
  <si>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</si>
  <si>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</si>
  <si>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</si>
  <si>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</si>
  <si>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</si>
  <si>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</si>
  <si>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</si>
  <si>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</si>
  <si>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</si>
  <si>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</si>
  <si>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</si>
  <si>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</si>
  <si>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</si>
  <si>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</si>
  <si>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</si>
  <si>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</si>
  <si>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</si>
  <si>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</si>
  <si>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</si>
  <si>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</si>
  <si>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</si>
  <si>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</si>
  <si>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</si>
  <si>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</si>
  <si>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</si>
  <si>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</si>
  <si>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</si>
  <si>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</si>
  <si>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</si>
  <si>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</si>
  <si>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</si>
  <si>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</si>
  <si>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</si>
  <si>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</si>
  <si>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</si>
  <si>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</si>
  <si>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</si>
  <si>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</si>
  <si>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</si>
  <si>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</si>
  <si>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</si>
  <si>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</si>
  <si>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</si>
  <si>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</si>
  <si>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</si>
  <si>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</si>
  <si>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</si>
  <si>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</si>
  <si>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</si>
  <si>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</si>
  <si>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</si>
  <si>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</si>
  <si>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</si>
  <si>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</si>
  <si>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</si>
  <si>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</si>
  <si>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</si>
  <si>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</si>
  <si>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</si>
  <si>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</si>
  <si>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</si>
  <si>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</si>
  <si>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</si>
  <si>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</si>
  <si>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</si>
  <si>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</si>
  <si>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</si>
  <si>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</si>
  <si>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</si>
  <si>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</si>
  <si>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</si>
  <si>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</si>
  <si>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</si>
  <si>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</si>
  <si>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</si>
  <si>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</si>
  <si>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</si>
  <si>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</si>
  <si>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</si>
  <si>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</si>
  <si>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</si>
  <si>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</si>
  <si>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</si>
  <si>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</si>
  <si>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</si>
  <si>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</si>
  <si>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</si>
  <si>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</si>
  <si>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</si>
  <si>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</si>
  <si>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</si>
  <si>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</si>
  <si>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</si>
  <si>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</si>
  <si>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</si>
  <si>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</si>
  <si>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</si>
  <si>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</si>
  <si>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</si>
  <si>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</si>
  <si>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</si>
  <si>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</si>
  <si>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</si>
  <si>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</si>
  <si>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</si>
  <si>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</si>
  <si>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</si>
  <si>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</si>
  <si>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</si>
  <si>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</si>
  <si>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</si>
  <si>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</si>
  <si>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</si>
  <si>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</si>
  <si>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</si>
  <si>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</si>
  <si>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</si>
  <si>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</si>
  <si>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</si>
  <si>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</si>
  <si>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</si>
  <si>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</si>
  <si>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</si>
  <si>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</si>
  <si>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</si>
  <si>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</si>
  <si>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</si>
  <si>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</si>
  <si>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</si>
  <si>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</si>
  <si>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</si>
  <si>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</si>
  <si>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</si>
  <si>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</si>
  <si>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</si>
  <si>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</si>
  <si>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</si>
  <si>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</si>
  <si>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</si>
  <si>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</si>
  <si>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</si>
  <si>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</si>
  <si>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</si>
  <si>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</si>
  <si>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</si>
  <si>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</si>
  <si>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</si>
  <si>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</si>
  <si>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</si>
  <si>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</si>
  <si>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</si>
  <si>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</si>
  <si>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</si>
  <si>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</si>
  <si>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</si>
  <si>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</si>
  <si>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</si>
  <si>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</si>
  <si>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</si>
  <si>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</si>
  <si>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</si>
  <si>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</si>
  <si>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</si>
  <si>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</si>
  <si>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</si>
  <si>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</si>
  <si>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</si>
  <si>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</si>
  <si>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</si>
  <si>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</si>
  <si>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</si>
  <si>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</si>
  <si>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</si>
  <si>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</si>
  <si>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</si>
  <si>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</si>
  <si>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</si>
  <si>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</si>
  <si>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</si>
  <si>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</si>
  <si>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</si>
  <si>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</si>
  <si>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</si>
  <si>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</si>
  <si>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</si>
  <si>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</si>
  <si>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</si>
  <si>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</si>
  <si>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</si>
  <si>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</si>
  <si>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</si>
  <si>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</si>
  <si>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</si>
  <si>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</si>
  <si>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</si>
  <si>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</si>
  <si>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</si>
  <si>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</si>
  <si>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</si>
  <si>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</si>
  <si>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</si>
  <si>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</si>
  <si>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</si>
  <si>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</si>
  <si>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</si>
  <si>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</si>
  <si>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</si>
  <si>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</si>
  <si>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</si>
  <si>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</si>
  <si>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</si>
  <si>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</si>
  <si>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</si>
  <si>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</si>
  <si>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</si>
  <si>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</si>
  <si>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</si>
  <si>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</si>
  <si>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</si>
  <si>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</si>
  <si>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</si>
  <si>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</si>
  <si>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</si>
  <si>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</si>
  <si>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</si>
  <si>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</si>
  <si>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</si>
  <si>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</si>
  <si>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</si>
  <si>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</si>
  <si>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</si>
  <si>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</si>
  <si>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</si>
  <si>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</si>
  <si>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</si>
  <si>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</si>
  <si>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</si>
  <si>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</si>
  <si>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</si>
  <si>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</si>
  <si>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</si>
  <si>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</si>
  <si>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</si>
  <si>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</si>
  <si>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</si>
  <si>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</si>
  <si>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</si>
  <si>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</si>
  <si>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</si>
  <si>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</si>
  <si>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</si>
  <si>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</si>
  <si>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</si>
  <si>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</si>
  <si>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</si>
  <si>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</si>
  <si>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</si>
  <si>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</si>
  <si>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</si>
  <si>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</si>
  <si>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</si>
  <si>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</si>
  <si>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</si>
  <si>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</si>
  <si>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</si>
  <si>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</si>
  <si>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</si>
  <si>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</si>
  <si>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</si>
  <si>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</si>
  <si>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</si>
  <si>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</si>
  <si>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</si>
  <si>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</si>
  <si>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</si>
  <si>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</si>
  <si>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</si>
  <si>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</si>
  <si>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</si>
  <si>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</si>
  <si>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</si>
  <si>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</si>
  <si>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</si>
  <si>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</si>
  <si>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</si>
  <si>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</si>
  <si>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</si>
  <si>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</si>
  <si>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</si>
  <si>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</si>
  <si>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</si>
  <si>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</si>
  <si>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</si>
  <si>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</si>
  <si>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</si>
  <si>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</si>
  <si>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</si>
  <si>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</si>
  <si>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</si>
  <si>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</si>
  <si>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</si>
  <si>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</si>
  <si>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</si>
  <si>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</si>
  <si>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</si>
  <si>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</si>
  <si>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</si>
  <si>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</si>
  <si>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</si>
  <si>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</si>
  <si>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</si>
  <si>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</si>
  <si>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</si>
  <si>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</si>
  <si>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</si>
  <si>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</si>
  <si>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</si>
  <si>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</si>
  <si>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</si>
  <si>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</si>
  <si>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</si>
  <si>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</si>
  <si>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</si>
  <si>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</si>
  <si>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</si>
  <si>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</si>
  <si>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</si>
  <si>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</si>
  <si>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</si>
  <si>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</si>
  <si>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</si>
  <si>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</si>
  <si>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</si>
  <si>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</si>
  <si>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</si>
  <si>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</si>
  <si>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</si>
  <si>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</si>
  <si>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</si>
  <si>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</si>
  <si>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</si>
  <si>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</si>
  <si>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</si>
  <si>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</si>
  <si>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</si>
  <si>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</si>
  <si>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</si>
  <si>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</si>
  <si>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</si>
  <si>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</si>
  <si>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</si>
  <si>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</si>
  <si>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</si>
  <si>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</si>
  <si>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</si>
  <si>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</si>
  <si>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</si>
  <si>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</si>
  <si>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</si>
  <si>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</si>
  <si>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</si>
  <si>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</si>
  <si>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</si>
  <si>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</si>
  <si>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</si>
  <si>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</si>
  <si>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</si>
  <si>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</si>
  <si>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</si>
  <si>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</si>
  <si>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</si>
  <si>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</si>
  <si>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</si>
  <si>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</si>
  <si>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</si>
  <si>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</si>
  <si>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</si>
  <si>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</si>
  <si>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</si>
  <si>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</si>
  <si>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</si>
  <si>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</si>
  <si>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</si>
  <si>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</si>
  <si>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</si>
  <si>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</si>
  <si>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</si>
  <si>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</si>
  <si>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</si>
  <si>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</si>
  <si>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</si>
  <si>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</si>
  <si>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</si>
  <si>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</si>
  <si>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</si>
  <si>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</si>
  <si>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</si>
  <si>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</si>
  <si>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</si>
  <si>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</si>
  <si>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</si>
  <si>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</si>
  <si>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</si>
  <si>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</si>
  <si>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</si>
  <si>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</si>
  <si>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</si>
  <si>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</si>
  <si>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</si>
  <si>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</si>
  <si>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</si>
  <si>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</si>
  <si>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</si>
  <si>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</si>
  <si>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</si>
  <si>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</si>
  <si>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</si>
  <si>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</si>
  <si>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</si>
  <si>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</si>
  <si>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</si>
  <si>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</si>
  <si>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</si>
  <si>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</si>
  <si>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</si>
  <si>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</si>
  <si>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</si>
  <si>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</si>
  <si>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</si>
  <si>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</si>
  <si>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</si>
  <si>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</si>
  <si>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</si>
  <si>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</si>
  <si>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</si>
  <si>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</si>
  <si>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</si>
  <si>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</si>
  <si>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</si>
  <si>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</si>
  <si>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</si>
  <si>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</si>
  <si>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</si>
  <si>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</si>
  <si>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</si>
  <si>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</si>
  <si>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</si>
  <si>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</si>
  <si>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</si>
  <si>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</si>
  <si>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</si>
  <si>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</si>
  <si>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</si>
  <si>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</si>
  <si>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</si>
  <si>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</si>
  <si>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</si>
  <si>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</si>
  <si>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</si>
  <si>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</si>
  <si>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</si>
  <si>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</si>
  <si>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</si>
  <si>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</si>
  <si>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</si>
  <si>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</si>
  <si>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</si>
  <si>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</si>
  <si>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</si>
  <si>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</si>
  <si>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</si>
  <si>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</si>
  <si>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</si>
  <si>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</si>
  <si>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</si>
  <si>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</si>
  <si>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</si>
  <si>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</si>
  <si>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</si>
  <si>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</si>
  <si>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</si>
  <si>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</si>
  <si>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</si>
  <si>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</si>
  <si>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</si>
  <si>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</si>
  <si>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</si>
  <si>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</si>
  <si>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</si>
  <si>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</si>
  <si>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</si>
  <si>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</si>
  <si>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</si>
  <si>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</si>
  <si>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</si>
  <si>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</si>
  <si>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</si>
  <si>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</si>
  <si>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</si>
  <si>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</si>
  <si>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</si>
  <si>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</si>
  <si>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</si>
  <si>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</si>
  <si>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</si>
  <si>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</si>
  <si>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</si>
  <si>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</si>
  <si>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</si>
  <si>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</si>
  <si>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</si>
  <si>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</si>
  <si>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</si>
  <si>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</si>
  <si>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</si>
  <si>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</si>
  <si>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</si>
  <si>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</si>
  <si>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</si>
  <si>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</si>
  <si>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</si>
  <si>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</si>
  <si>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</si>
  <si>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</si>
  <si>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</si>
  <si>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</si>
  <si>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</si>
  <si>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</si>
  <si>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</si>
  <si>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</si>
  <si>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</si>
  <si>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</si>
  <si>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</si>
  <si>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</si>
  <si>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</si>
  <si>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</si>
  <si>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</si>
  <si>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</si>
  <si>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</si>
  <si>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</si>
  <si>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</si>
  <si>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</si>
  <si>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</si>
  <si>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</si>
  <si>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</si>
  <si>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</si>
  <si>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</si>
  <si>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</si>
  <si>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</si>
  <si>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</si>
  <si>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</si>
  <si>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</si>
  <si>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</si>
  <si>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</si>
  <si>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</si>
  <si>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</si>
  <si>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</si>
  <si>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</si>
  <si>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</si>
  <si>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</si>
  <si>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</si>
  <si>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</si>
  <si>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</si>
  <si>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</si>
  <si>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</si>
  <si>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</si>
  <si>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</si>
  <si>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</si>
  <si>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</si>
  <si>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</si>
  <si>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</si>
  <si>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</si>
  <si>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</si>
  <si>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</si>
  <si>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</si>
  <si>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</si>
  <si>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</si>
  <si>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</si>
  <si>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</si>
  <si>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</si>
  <si>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</si>
  <si>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</si>
  <si>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</si>
  <si>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</si>
  <si>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</si>
  <si>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</si>
  <si>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</si>
  <si>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</si>
  <si>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</si>
  <si>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</si>
  <si>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</si>
  <si>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</si>
  <si>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</si>
  <si>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</si>
  <si>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</si>
  <si>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</si>
  <si>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</si>
  <si>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</si>
  <si>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</si>
  <si>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</si>
  <si>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</si>
  <si>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</si>
  <si>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</si>
  <si>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</si>
  <si>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</si>
  <si>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</si>
  <si>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</si>
  <si>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</si>
  <si>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</si>
  <si>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</si>
  <si>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</si>
  <si>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</si>
  <si>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</si>
  <si>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</si>
  <si>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</si>
  <si>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</si>
  <si>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</si>
  <si>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</si>
  <si>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</si>
  <si>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</si>
  <si>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</si>
  <si>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</si>
  <si>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</si>
  <si>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</si>
  <si>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</si>
  <si>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</si>
  <si>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</si>
  <si>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</si>
  <si>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</si>
  <si>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</si>
  <si>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</si>
  <si>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</si>
  <si>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</si>
  <si>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</si>
  <si>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</si>
  <si>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</si>
  <si>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</si>
  <si>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</si>
  <si>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</si>
  <si>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</si>
  <si>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</si>
  <si>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</si>
  <si>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</si>
  <si>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</si>
  <si>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</si>
  <si>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</si>
  <si>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</si>
  <si>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</si>
  <si>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</si>
  <si>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</si>
  <si>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</si>
  <si>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</si>
  <si>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</si>
  <si>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</si>
  <si>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</si>
  <si>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</si>
  <si>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</si>
  <si>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</si>
  <si>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</si>
  <si>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</si>
  <si>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</si>
  <si>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</si>
  <si>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</si>
  <si>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</si>
  <si>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</si>
  <si>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</si>
  <si>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</si>
  <si>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</si>
  <si>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</si>
  <si>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</si>
  <si>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</si>
  <si>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</si>
  <si>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</si>
  <si>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</si>
  <si>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</si>
  <si>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</si>
  <si>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</si>
  <si>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</si>
  <si>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</si>
  <si>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</si>
  <si>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</si>
  <si>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</si>
  <si>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</si>
  <si>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</si>
  <si>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</si>
  <si>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</si>
  <si>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</si>
  <si>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</si>
  <si>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</si>
  <si>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</si>
  <si>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</si>
  <si>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</si>
  <si>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</si>
  <si>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</si>
  <si>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</si>
  <si>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</si>
  <si>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</si>
  <si>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</si>
  <si>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</si>
  <si>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</si>
  <si>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</si>
  <si>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</si>
  <si>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</si>
  <si>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</si>
  <si>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</si>
  <si>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</si>
  <si>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</si>
  <si>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</si>
  <si>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</si>
  <si>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</si>
  <si>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</si>
  <si>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</si>
  <si>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</si>
  <si>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</si>
  <si>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</si>
  <si>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</si>
  <si>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</si>
  <si>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</si>
  <si>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</si>
  <si>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</si>
  <si>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</si>
  <si>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</si>
  <si>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</si>
  <si>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</si>
  <si>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</si>
  <si>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</si>
  <si>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</si>
  <si>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</si>
  <si>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</si>
  <si>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</si>
  <si>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</si>
  <si>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</si>
  <si>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</si>
  <si>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</si>
  <si>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</si>
  <si>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</si>
  <si>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</si>
  <si>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</si>
  <si>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</si>
  <si>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</si>
  <si>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</si>
  <si>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</si>
  <si>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</si>
  <si>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</si>
  <si>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</si>
  <si>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</si>
  <si>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</si>
  <si>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</si>
  <si>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</si>
  <si>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</si>
  <si>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</si>
  <si>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</si>
  <si>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</si>
  <si>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</si>
  <si>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</si>
  <si>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</si>
  <si>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</si>
  <si>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</si>
  <si>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</si>
  <si>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</si>
  <si>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</si>
  <si>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</si>
  <si>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</si>
  <si>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</si>
  <si>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</si>
  <si>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</si>
  <si>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</si>
  <si>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</si>
  <si>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</si>
  <si>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</si>
  <si>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</si>
  <si>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</si>
  <si>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</si>
  <si>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</si>
  <si>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</si>
  <si>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</si>
  <si>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</si>
  <si>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</si>
  <si>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</si>
  <si>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</si>
  <si>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</si>
  <si>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</si>
  <si>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</si>
  <si>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</si>
  <si>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</si>
  <si>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</si>
  <si>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</si>
  <si>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</si>
  <si>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</si>
  <si>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</si>
  <si>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</si>
  <si>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</si>
  <si>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</si>
  <si>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</si>
  <si>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</si>
  <si>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</si>
  <si>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</si>
  <si>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</si>
  <si>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</si>
  <si>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</si>
  <si>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</si>
  <si>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</si>
  <si>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</si>
  <si>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</si>
  <si>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</si>
  <si>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</si>
  <si>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</si>
  <si>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</si>
  <si>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</si>
  <si>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</si>
  <si>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</si>
  <si>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</si>
  <si>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</si>
  <si>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</si>
  <si>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</si>
  <si>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</si>
  <si>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</si>
  <si>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</si>
  <si>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</si>
  <si>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</si>
  <si>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</si>
  <si>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</si>
  <si>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</si>
  <si>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</si>
  <si>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</si>
  <si>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</si>
  <si>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</si>
  <si>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</si>
  <si>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</si>
  <si>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</si>
  <si>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</si>
  <si>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</si>
  <si>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</si>
  <si>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</si>
  <si>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</si>
  <si>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</si>
  <si>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</si>
  <si>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</si>
  <si>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</si>
  <si>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</si>
  <si>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</si>
  <si>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</si>
  <si>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</si>
  <si>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</si>
  <si>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</si>
  <si>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</si>
  <si>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</si>
  <si>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</si>
  <si>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</si>
  <si>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</si>
  <si>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</si>
  <si>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</si>
  <si>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</si>
  <si>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</si>
  <si>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</si>
  <si>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</si>
  <si>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</si>
  <si>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</si>
  <si>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</si>
  <si>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</si>
  <si>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</si>
  <si>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</si>
  <si>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</si>
  <si>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</si>
  <si>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</si>
  <si>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</si>
  <si>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</si>
  <si>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</si>
  <si>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</si>
  <si>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</si>
  <si>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</si>
  <si>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</si>
  <si>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</si>
  <si>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</si>
  <si>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</si>
  <si>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</si>
  <si>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</si>
  <si>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</si>
  <si>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</si>
  <si>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</si>
  <si>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</si>
  <si>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</si>
  <si>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</si>
  <si>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</si>
  <si>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</si>
  <si>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</si>
  <si>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</si>
  <si>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</si>
  <si>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</si>
  <si>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</si>
  <si>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</si>
  <si>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</si>
  <si>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</si>
  <si>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</si>
  <si>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</si>
  <si>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</si>
  <si>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</si>
  <si>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</si>
  <si>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</si>
  <si>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</si>
  <si>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</si>
  <si>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</si>
  <si>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</si>
  <si>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</si>
  <si>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</si>
  <si>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</si>
  <si>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</si>
  <si>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</si>
  <si>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</si>
  <si>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</si>
  <si>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</si>
  <si>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</si>
  <si>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</si>
  <si>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</si>
  <si>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</si>
  <si>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</si>
  <si>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</si>
  <si>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</si>
  <si>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</si>
  <si>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</si>
  <si>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</si>
  <si>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</si>
  <si>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</si>
  <si>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</si>
  <si>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</si>
  <si>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</si>
  <si>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</si>
  <si>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</si>
  <si>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</si>
  <si>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</si>
  <si>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</si>
  <si>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</si>
  <si>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</si>
  <si>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</si>
  <si>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</si>
  <si>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</si>
  <si>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</si>
  <si>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</si>
  <si>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</si>
  <si>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</si>
  <si>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</si>
  <si>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</si>
  <si>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</si>
  <si>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</si>
  <si>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</si>
  <si>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</si>
  <si>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</si>
  <si>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</si>
  <si>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</si>
  <si>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</si>
  <si>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</si>
  <si>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</si>
  <si>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</si>
  <si>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</si>
  <si>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</si>
  <si>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</si>
  <si>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</si>
  <si>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</si>
  <si>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</si>
  <si>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</si>
  <si>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</si>
  <si>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</si>
  <si>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</si>
  <si>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</si>
  <si>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</si>
  <si>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</si>
  <si>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</si>
  <si>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</si>
  <si>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</si>
  <si>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</si>
  <si>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</si>
  <si>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</si>
  <si>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</si>
  <si>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</si>
  <si>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</si>
  <si>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</si>
  <si>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</si>
  <si>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</si>
  <si>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</si>
  <si>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</si>
  <si>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</si>
  <si>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</si>
  <si>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</si>
  <si>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</si>
  <si>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</si>
  <si>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</si>
  <si>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</si>
  <si>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</si>
  <si>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</si>
  <si>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</si>
  <si>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</si>
  <si>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</si>
  <si>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</si>
  <si>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</si>
  <si>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</si>
  <si>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</si>
  <si>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</si>
  <si>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</si>
  <si>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</si>
  <si>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</si>
  <si>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</si>
  <si>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</si>
  <si>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</si>
  <si>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</si>
  <si>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</si>
  <si>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</si>
  <si>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</si>
  <si>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</si>
  <si>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</si>
  <si>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</si>
  <si>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</si>
  <si>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</si>
  <si>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</si>
  <si>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</si>
  <si>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</si>
  <si>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</si>
  <si>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</si>
  <si>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</si>
  <si>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</si>
  <si>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</si>
  <si>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</si>
  <si>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</si>
  <si>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</si>
  <si>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</si>
  <si>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</si>
  <si>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</si>
  <si>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</si>
  <si>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</si>
  <si>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</si>
  <si>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</si>
  <si>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</si>
  <si>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</si>
  <si>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</si>
  <si>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</si>
  <si>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</si>
  <si>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</si>
  <si>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</si>
  <si>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</si>
  <si>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</si>
  <si>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</si>
  <si>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</si>
  <si>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</si>
  <si>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</si>
  <si>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</si>
  <si>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</si>
  <si>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</si>
  <si>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</si>
  <si>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</si>
  <si>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</si>
  <si>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</si>
  <si>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</si>
  <si>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</si>
  <si>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Row Labels</t>
  </si>
  <si>
    <t>Grand Total</t>
  </si>
  <si>
    <t>Column Labels</t>
  </si>
  <si>
    <t>Count of outcomes</t>
  </si>
  <si>
    <t>(All)</t>
  </si>
  <si>
    <t>Date Created Conversion</t>
  </si>
  <si>
    <t>Years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</si>
  <si>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</si>
  <si>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</si>
  <si>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</si>
  <si>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</si>
  <si>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</si>
  <si>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</si>
  <si>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</si>
  <si>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</si>
  <si>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</si>
  <si>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</si>
  <si>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</si>
  <si>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</si>
  <si>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</si>
  <si>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</si>
  <si>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</si>
  <si>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Year</t>
  </si>
  <si>
    <t>Goal</t>
  </si>
  <si>
    <t>Number Successful</t>
  </si>
  <si>
    <t>Number Failed</t>
  </si>
  <si>
    <t>Number Canceled</t>
  </si>
  <si>
    <t>Total Projects</t>
  </si>
  <si>
    <t>Pecentage Successful</t>
  </si>
  <si>
    <t>Percentaged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</si>
  <si>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</si>
  <si>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</si>
  <si>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</si>
  <si>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</si>
  <si>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</si>
  <si>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</si>
  <si>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</si>
  <si>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</si>
  <si>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</si>
  <si>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</si>
  <si>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</si>
  <si>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Pecentage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</si>
</sst>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[$-409]mmmm\ d\,\ yyyy;@"/>
    <numFmt numFmtId="166" formatCode="_(&quot;$&quot;* #,##0_);_(&quot;$&quot;* \(#,##0\);_(&quot;$&quot;* &quot;-&quot;??_);_(@_)"/>
    <numFmt numFmtId="167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onsolas"/>
      <family val="3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3" fillId="0" borderId="0" xfId="0" applyNumberFormat="1" applyFont="1"/>
    <xf numFmtId="165" fontId="0" fillId="0" borderId="0" xfId="0" applyNumberFormat="1" applyAlignment="1">
      <alignment horizontal="left"/>
    </xf>
    <xf numFmtId="0" fontId="3" fillId="0" borderId="0" xfId="0" applyFont="1"/>
    <xf numFmtId="166" fontId="3" fillId="0" borderId="0" xfId="0" applyNumberFormat="1" applyFont="1"/>
    <xf numFmtId="167" fontId="3" fillId="0" borderId="0" xfId="0" applyNumberFormat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07-4C2C-B803-8EF81BD9F4B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07-4C2C-B803-8EF81BD9F4B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07-4C2C-B803-8EF81BD9F4B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07-4C2C-B803-8EF81BD9F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2189272"/>
        <c:axId val="692193864"/>
      </c:barChart>
      <c:catAx>
        <c:axId val="692189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193864"/>
        <c:crosses val="autoZero"/>
        <c:auto val="1"/>
        <c:lblAlgn val="ctr"/>
        <c:lblOffset val="100"/>
        <c:noMultiLvlLbl val="0"/>
      </c:catAx>
      <c:valAx>
        <c:axId val="692193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189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C5-4D3A-BC55-1780A66C48E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C5-4D3A-BC55-1780A66C48E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C5-4D3A-BC55-1780A66C48E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C5-4D3A-BC55-1780A66C4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2214200"/>
        <c:axId val="692211248"/>
      </c:barChart>
      <c:catAx>
        <c:axId val="692214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211248"/>
        <c:crosses val="autoZero"/>
        <c:auto val="1"/>
        <c:lblAlgn val="ctr"/>
        <c:lblOffset val="100"/>
        <c:noMultiLvlLbl val="0"/>
      </c:catAx>
      <c:valAx>
        <c:axId val="69221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214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Date.!PivotTable4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Date.'!$B$4:$B$5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EE-4EFF-9405-D4542FF6B57F}"/>
            </c:ext>
          </c:extLst>
        </c:ser>
        <c:ser>
          <c:idx val="1"/>
          <c:order val="1"/>
          <c:tx>
            <c:strRef>
              <c:f>'Outcomes Based on Launch Date.'!$C$4:$C$5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EE-4EFF-9405-D4542FF6B57F}"/>
            </c:ext>
          </c:extLst>
        </c:ser>
        <c:ser>
          <c:idx val="2"/>
          <c:order val="2"/>
          <c:tx>
            <c:strRef>
              <c:f>'Outcomes Based on Launch Date.'!$D$4:$D$5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EE-4EFF-9405-D4542FF6B57F}"/>
            </c:ext>
          </c:extLst>
        </c:ser>
        <c:ser>
          <c:idx val="3"/>
          <c:order val="3"/>
          <c:tx>
            <c:strRef>
              <c:f>'Outcomes Based on Launch Date.'!$E$4:$E$5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EE-4EFF-9405-D4542FF6B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2126296"/>
        <c:axId val="692127608"/>
      </c:lineChart>
      <c:catAx>
        <c:axId val="692126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127608"/>
        <c:crosses val="autoZero"/>
        <c:auto val="1"/>
        <c:lblAlgn val="ctr"/>
        <c:lblOffset val="100"/>
        <c:noMultiLvlLbl val="0"/>
      </c:catAx>
      <c:valAx>
        <c:axId val="692127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126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</a:t>
            </a:r>
            <a:r>
              <a:rPr lang="en-US" baseline="0"/>
              <a:t>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BE-4DAA-B1CF-A4C80B62EEE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BE-4DAA-B1CF-A4C80B62EEE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BE-4DAA-B1CF-A4C80B62EEEC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BE-4DAA-B1CF-A4C80B62E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2348200"/>
        <c:axId val="762349184"/>
      </c:lineChart>
      <c:catAx>
        <c:axId val="762348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349184"/>
        <c:crosses val="autoZero"/>
        <c:auto val="1"/>
        <c:lblAlgn val="ctr"/>
        <c:lblOffset val="100"/>
        <c:noMultiLvlLbl val="0"/>
      </c:catAx>
      <c:valAx>
        <c:axId val="76234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348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1000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0.72707889125799574</c:v>
                </c:pt>
                <c:pt idx="1">
                  <c:v>0.51764705882352946</c:v>
                </c:pt>
                <c:pt idx="2">
                  <c:v>0.43478260869565216</c:v>
                </c:pt>
                <c:pt idx="3">
                  <c:v>0.25</c:v>
                </c:pt>
                <c:pt idx="4">
                  <c:v>0.75</c:v>
                </c:pt>
                <c:pt idx="5">
                  <c:v>0</c:v>
                </c:pt>
                <c:pt idx="6">
                  <c:v>0.5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99-4CED-B75B-528D9F0491A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1000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0.27292110874200426</c:v>
                </c:pt>
                <c:pt idx="1">
                  <c:v>0.4823529411764706</c:v>
                </c:pt>
                <c:pt idx="2">
                  <c:v>0.56521739130434778</c:v>
                </c:pt>
                <c:pt idx="3">
                  <c:v>0.75</c:v>
                </c:pt>
                <c:pt idx="4">
                  <c:v>0.25</c:v>
                </c:pt>
                <c:pt idx="5">
                  <c:v>1</c:v>
                </c:pt>
                <c:pt idx="6">
                  <c:v>0.5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99-4CED-B75B-528D9F0491A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Percentaged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1000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Goals'!$H$2:$H$12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99-4CED-B75B-528D9F0491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2071120"/>
        <c:axId val="732072432"/>
      </c:lineChart>
      <c:catAx>
        <c:axId val="73207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72432"/>
        <c:crosses val="autoZero"/>
        <c:auto val="1"/>
        <c:lblAlgn val="ctr"/>
        <c:lblOffset val="100"/>
        <c:noMultiLvlLbl val="0"/>
      </c:catAx>
      <c:valAx>
        <c:axId val="73207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7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158750</xdr:colOff>
      <xdr:row>0</xdr:row>
      <xdr:rowOff>55561</xdr:rowOff>
    </xdr:from>
    <xdr:to>
      <xdr:col>18</xdr:col>
      <xdr:colOff>266700</xdr:colOff>
      <xdr:row>24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684BC1-4AFD-4FBD-94DF-1C00E450E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485775</xdr:colOff>
      <xdr:row>0</xdr:row>
      <xdr:rowOff>57150</xdr:rowOff>
    </xdr:from>
    <xdr:to>
      <xdr:col>31</xdr:col>
      <xdr:colOff>1915</xdr:colOff>
      <xdr:row>24</xdr:row>
      <xdr:rowOff>139830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49204B-3503-4E43-8C92-DA6319AAC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11050" y="57150"/>
          <a:ext cx="7440940" cy="44292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3</xdr:row>
      <xdr:rowOff>82550</xdr:rowOff>
    </xdr:from>
    <xdr:to>
      <xdr:col>20</xdr:col>
      <xdr:colOff>381000</xdr:colOff>
      <xdr:row>33</xdr:row>
      <xdr:rowOff>169862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A93876-6A3D-48E7-8F91-403F8A7725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139699</xdr:colOff>
      <xdr:row>0</xdr:row>
      <xdr:rowOff>142875</xdr:rowOff>
    </xdr:from>
    <xdr:to>
      <xdr:col>19</xdr:col>
      <xdr:colOff>314324</xdr:colOff>
      <xdr:row>23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F27E24-7F2C-48ED-B596-E41D1B85F5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1</xdr:row>
      <xdr:rowOff>93662</xdr:rowOff>
    </xdr:from>
    <xdr:to>
      <xdr:col>20</xdr:col>
      <xdr:colOff>114300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B305-2357-4B36-8707-06B6C00F75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13</xdr:row>
      <xdr:rowOff>4762</xdr:rowOff>
    </xdr:from>
    <xdr:to>
      <xdr:col>9</xdr:col>
      <xdr:colOff>371475</xdr:colOff>
      <xdr:row>27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62A271-A2FE-4E5D-A444-417B6C6F95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76200</xdr:colOff>
      <xdr:row>28</xdr:row>
      <xdr:rowOff>28575</xdr:rowOff>
    </xdr:from>
    <xdr:to>
      <xdr:col>9</xdr:col>
      <xdr:colOff>438150</xdr:colOff>
      <xdr:row>42</xdr:row>
      <xdr:rowOff>117206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CEADDD-6F8B-454A-8458-CBB72E0FB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" y="5362575"/>
          <a:ext cx="9915525" cy="275563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ategory Statistics"/>
      <sheetName val="Subcategory Statistics"/>
      <sheetName val="Outcomes Based on Launch Date.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</row>
      </sheetData>
      <sheetData sheetId="1"/>
      <sheetData sheetId="2"/>
      <sheetData sheetId="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697.483355439814" createdVersion="6" refreshedVersion="6" minRefreshableVersion="3" recordCount="4114" xr:uid="{DA1FC477-5DE9-4340-961C-2D7A85DB462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697.502487384256" createdVersion="6" refreshedVersion="6" minRefreshableVersion="3" recordCount="4114" xr:uid="{1C364BD8-64DA-4124-9E31-3D74EC2AA08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697.605967939817" createdVersion="6" refreshedVersion="6" minRefreshableVersion="3" recordCount="4114" xr:uid="{36179FC8-EB15-4C51-AE98-739BA29006B2}">
  <cacheSource type="worksheet">
    <worksheetSource ref="A1:U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DAD64C-6B44-49AE-B0CC-0339CC3CE51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491F4D-01E3-415B-AF90-EA2AC840355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878DF1-0A58-4BEB-A862-E345005190A1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2F3CB5-EF46-4B9A-8501-38F303B6A774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F150" sqref="F150"/>
    </sheetView>
  </sheetViews>
  <sheetFormatPr defaultColWidth="8.81640625" defaultRowHeight="14.5" x14ac:dyDescent="0.35"/>
  <cols>
    <col min="2" max="2" width="38.453125" style="3" customWidth="1"/>
    <col min="3" max="3" width="40.453125" style="3" customWidth="1"/>
    <col min="4" max="4" width="15.54296875" style="6" bestFit="1" customWidth="1"/>
    <col min="5" max="5" width="16.453125" style="8" customWidth="1"/>
    <col min="6" max="6" width="21.453125" customWidth="1"/>
    <col min="7" max="7" width="17.81640625" customWidth="1"/>
    <col min="8" max="8" width="19.81640625" customWidth="1"/>
    <col min="9" max="9" width="19.453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6.453125" style="8" customWidth="1"/>
    <col min="16" max="16" width="16.7265625" bestFit="1" customWidth="1"/>
    <col min="17" max="17" width="41.1796875" customWidth="1"/>
    <col min="18" max="18" width="15.54296875" bestFit="1" customWidth="1"/>
    <col min="19" max="20" width="22.453125" style="11" bestFit="1" customWidth="1"/>
    <col min="21" max="21" width="10.4531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" t="s">
        <v>8307</v>
      </c>
      <c r="Q1" s="11" t="s">
        <v>8359</v>
      </c>
      <c r="R1" s="11" t="s">
        <v>8358</v>
      </c>
      <c r="S1" s="11" t="s">
        <v>8365</v>
      </c>
      <c r="T1" s="11" t="s">
        <v>8367</v>
      </c>
      <c r="U1" s="11" t="s">
        <v>8382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 s="10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 s="15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 s="10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 s="15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10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 s="15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10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 s="1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10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 s="15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10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 s="15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10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 s="15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10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 s="15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 s="15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10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 s="15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10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 s="15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10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 s="15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10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 s="15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10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 s="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10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 s="15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10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 s="15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10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 s="15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10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 s="15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1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 s="15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10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 s="15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10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 s="15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10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 s="15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10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 s="15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10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 s="1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10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 s="15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10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 s="15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10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 s="15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10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 s="15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1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 s="15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10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 s="15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10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 s="15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10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 s="15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10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 s="15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10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 s="1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10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 s="15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10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 s="15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10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 s="15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10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 s="15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1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 s="15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10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 s="15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10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 s="15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10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 s="15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10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 s="15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10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 s="1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10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 s="15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10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 s="15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10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 s="15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10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 s="15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1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 s="15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10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 s="15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10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 s="15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10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 s="15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10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 s="15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10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 s="1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10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 s="15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10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 s="15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10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 s="15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10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 s="15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1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 s="15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10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 s="15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10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 s="15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10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 s="15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10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 s="15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10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 s="15">
        <f t="shared" si="4"/>
        <v>2013</v>
      </c>
    </row>
    <row r="66" spans="1:21" ht="43.5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5">ROUND(E66/D66*100,0)</f>
        <v>173</v>
      </c>
      <c r="P66" s="10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 s="15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5"/>
        <v>108</v>
      </c>
      <c r="P67" s="10">
        <f t="shared" ref="P67:P130" si="6">IFERROR(ROUND(E67/L67,2),0)</f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 s="15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 s="10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 s="15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 s="10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 s="15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 s="1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 s="15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 s="10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 s="15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 s="10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 s="15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 s="10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 s="15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 s="10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 s="15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 s="10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 s="1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 s="10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 s="15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 s="10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 s="15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 s="10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 s="15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 s="10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 s="15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 s="1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 s="15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 s="10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 s="15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 s="10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 s="15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 s="10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 s="15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 s="10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 s="15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 s="10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 s="1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 s="10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 s="15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 s="10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 s="15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 s="10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 s="15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 s="10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 s="15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 s="1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 s="15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 s="10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 s="15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 s="10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 s="15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 s="10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 s="15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 s="10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 s="15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 s="10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 s="1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 s="10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 s="15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 s="10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 s="15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 s="10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 s="15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 s="10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 s="15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 s="1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 s="15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 s="10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 s="15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 s="10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 s="15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 s="10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 s="15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 s="10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 s="15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 s="10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 s="1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 s="10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 s="15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 s="10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 s="15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 s="10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 s="15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 s="10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 s="15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 s="1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 s="15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 s="10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 s="15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 s="10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 s="15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 s="10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 s="15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 s="10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 s="15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 s="10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 s="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 s="10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 s="15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 s="10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 s="15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 s="10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 s="15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 s="10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 s="15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 s="10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 s="15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 s="10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 s="15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 s="10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 s="15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 s="10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 s="15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s="10">
        <f t="shared" si="6"/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 s="15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 s="10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 s="1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s="10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 s="15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 s="10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 s="15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 s="10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 s="15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 s="10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 s="15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10">ROUND(E130/D130*100,0)</f>
        <v>2</v>
      </c>
      <c r="P130" s="10">
        <f t="shared" si="6"/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 s="15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10"/>
        <v>0</v>
      </c>
      <c r="P131" s="10">
        <f t="shared" ref="P131:P194" si="11">IFERROR(ROUND(E131/L131,2),0)</f>
        <v>0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 s="15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s="10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 s="15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s="10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 s="15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 s="10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 s="15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s="10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 s="1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s="10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 s="15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 s="10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 s="15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s="10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 s="15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s="10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 s="15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 s="10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 s="15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 s="10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 s="15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s="10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 s="15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 s="10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 s="15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 s="10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 s="15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s="10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 s="1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 s="10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 s="15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 s="10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 s="15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 s="10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 s="15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s="10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 s="15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 s="10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 s="15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 s="10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 s="15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 s="10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 s="15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 s="10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 s="15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 s="10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 s="15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 s="10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 s="1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 s="10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 s="15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 s="10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 s="15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 s="10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 s="15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 s="10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 s="15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s="10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 s="15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 s="10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 s="15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s="10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 s="15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 s="10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 s="15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 s="10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 s="15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s="10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 s="15">
        <f t="shared" si="14"/>
        <v>2015</v>
      </c>
    </row>
    <row r="166" spans="1:21" ht="43.5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 s="10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 s="15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s="10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 s="15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 s="10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 s="15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 s="10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 s="15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 s="10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 s="15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 s="10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 s="15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 s="10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 s="15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 s="10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 s="15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s="10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 s="15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s="10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 s="1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s="10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 s="15">
        <f t="shared" si="14"/>
        <v>2015</v>
      </c>
    </row>
    <row r="177" spans="1:21" ht="43.5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 s="10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 s="15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s="10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 s="15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 s="10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 s="15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s="10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 s="15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 s="10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 s="15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 s="10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 s="15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 s="10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 s="15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s="10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 s="15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 s="10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 s="1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 s="10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 s="15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 s="10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 s="15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s="10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 s="15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 s="10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 s="15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s="10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 s="15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 s="10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 s="15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 s="10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 s="15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 s="10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 s="15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5">ROUND(E194/D194*100,0)</f>
        <v>0</v>
      </c>
      <c r="P194" s="10">
        <f t="shared" si="11"/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 s="15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5"/>
        <v>0</v>
      </c>
      <c r="P195" s="10">
        <f t="shared" ref="P195:P258" si="16">IFERROR(ROUND(E195/L195,2),0)</f>
        <v>0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 s="1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 s="10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 s="15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s="10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 s="15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 s="10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 s="15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 s="10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 s="15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 s="10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 s="15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s="10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 s="15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 s="10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 s="15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 s="10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 s="15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s="10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 s="15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 s="10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 s="1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 s="10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 s="15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 s="10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 s="15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s="10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 s="15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 s="10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 s="15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s="10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 s="15">
        <f t="shared" si="19"/>
        <v>2014</v>
      </c>
    </row>
    <row r="211" spans="1:21" ht="43.5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s="10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 s="15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 s="10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 s="15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 s="10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 s="15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 s="10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 s="15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 s="10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 s="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 s="10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 s="15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 s="10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 s="15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 s="10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 s="15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 s="10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 s="15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 s="10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 s="15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 s="10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 s="15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 s="10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 s="15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s="10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 s="15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 s="10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 s="15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s="10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 s="1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s="10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 s="15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s="10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 s="15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 s="10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 s="15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s="10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 s="15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s="10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 s="15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s="10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 s="15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 s="10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 s="15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s="10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 s="15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 s="10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 s="15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s="10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 s="1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 s="10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 s="15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s="10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 s="15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s="10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 s="15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 s="10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 s="15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s="10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 s="15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 s="10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 s="15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 s="10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 s="15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 s="10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 s="15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 s="10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 s="15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 s="10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 s="1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 s="10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 s="15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 s="10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 s="15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 s="10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 s="15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 s="10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 s="15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 s="10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 s="15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 s="10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 s="15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 s="10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 s="15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 s="10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 s="15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 s="10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 s="15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 s="10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 s="1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 s="10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 s="15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 s="10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 s="15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20">ROUND(E258/D258*100,0)</f>
        <v>139</v>
      </c>
      <c r="P258" s="10">
        <f t="shared" si="16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 s="15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20"/>
        <v>107</v>
      </c>
      <c r="P259" s="10">
        <f t="shared" ref="P259:P322" si="21">IFERROR(ROUND(E259/L259,2),0)</f>
        <v>66.7</v>
      </c>
      <c r="Q259" s="12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 s="15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 s="10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 s="15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 s="10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 s="15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 s="10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 s="15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 s="10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 s="15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 s="10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 s="15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 s="10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 s="1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 s="10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 s="15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 s="10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 s="15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 s="10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 s="15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 s="10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 s="15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 s="10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 s="15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 s="10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 s="15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 s="10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 s="15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 s="10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 s="15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 s="10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 s="15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 s="10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 s="1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 s="10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 s="15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 s="10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 s="15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 s="10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 s="15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 s="10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 s="15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 s="10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 s="15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 s="10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 s="15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 s="10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 s="15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 s="10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 s="15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 s="10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 s="15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 s="10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 s="1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 s="10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 s="15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 s="10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 s="15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 s="10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 s="15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 s="10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 s="15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 s="10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 s="15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 s="10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 s="15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 s="10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 s="15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 s="10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 s="15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 s="10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 s="15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 s="10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 s="1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 s="10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 s="15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 s="10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 s="15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 s="10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 s="15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 s="10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 s="15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 s="10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 s="15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 s="10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 s="15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 s="10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 s="15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 s="10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 s="15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 s="10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 s="15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 s="10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 s="1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 s="10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 s="15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 s="10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 s="15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 s="10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 s="15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 s="10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 s="15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 s="10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 s="15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 s="10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 s="15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 s="10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 s="15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 s="10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 s="15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 s="10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 s="15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 s="10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 s="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 s="10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 s="15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 s="10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 s="15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 s="10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 s="15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 s="10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 s="15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 s="10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 s="15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 s="10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 s="15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5">ROUND(E322/D322*100,0)</f>
        <v>107</v>
      </c>
      <c r="P322" s="10">
        <f t="shared" si="21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 s="15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5"/>
        <v>103</v>
      </c>
      <c r="P323" s="10">
        <f t="shared" ref="P323:P386" si="26">IFERROR(ROUND(E323/L323,2),0)</f>
        <v>106.62</v>
      </c>
      <c r="Q323" s="12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 s="15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 s="10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 s="15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 s="10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 s="1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 s="10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 s="15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 s="10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 s="15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 s="10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 s="15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 s="10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 s="15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 s="10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 s="15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 s="10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 s="15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 s="10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 s="15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 s="10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 s="15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 s="10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 s="15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 s="10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 s="1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 s="10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 s="15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 s="10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 s="15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 s="10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 s="15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 s="10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 s="15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 s="10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 s="15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 s="10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 s="15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 s="10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 s="15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 s="10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 s="15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 s="10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 s="15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 s="10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 s="1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 s="10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 s="15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 s="10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 s="15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 s="10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 s="15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 s="10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 s="15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 s="10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 s="15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 s="10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 s="15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 s="10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 s="15">
        <f t="shared" si="29"/>
        <v>2016</v>
      </c>
    </row>
    <row r="353" spans="1:21" ht="43.5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 s="10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 s="15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 s="10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 s="15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 s="10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 s="1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 s="10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 s="15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 s="10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 s="15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 s="10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 s="15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 s="10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 s="15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 s="10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 s="15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 s="10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 s="15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 s="10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 s="15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 s="10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 s="15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 s="10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 s="15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 s="10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 s="1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 s="10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 s="15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 s="10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 s="15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 s="10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 s="15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 s="10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 s="15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 s="10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 s="15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 s="10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 s="15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 s="10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 s="15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 s="10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 s="15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 s="10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 s="15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 s="10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 s="1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 s="10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 s="15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 s="10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 s="15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 s="10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 s="15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 s="10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 s="15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 s="10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 s="15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 s="10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 s="15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 s="10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 s="15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 s="10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 s="15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 s="10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 s="15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 s="10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 s="1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30">ROUND(E386/D386*100,0)</f>
        <v>112</v>
      </c>
      <c r="P386" s="10">
        <f t="shared" si="26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 s="15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30"/>
        <v>106</v>
      </c>
      <c r="P387" s="10">
        <f t="shared" ref="P387:P450" si="31">IFERROR(ROUND(E387/L387,2),0)</f>
        <v>111.8</v>
      </c>
      <c r="Q387" s="12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 s="15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 s="10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 s="15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 s="10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 s="15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 s="10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 s="15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 s="10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 s="15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 s="10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 s="15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 s="10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 s="15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 s="10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 s="15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 s="10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 s="1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 s="10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 s="15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 s="10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 s="15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 s="10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 s="15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 s="10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 s="15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 s="10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 s="15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 s="10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 s="15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 s="10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 s="15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 s="10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 s="15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 s="10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 s="15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 s="10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 s="1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 s="10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 s="15">
        <f t="shared" si="34"/>
        <v>2014</v>
      </c>
    </row>
    <row r="407" spans="1:21" ht="29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 s="10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 s="15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 s="10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 s="15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 s="10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 s="15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 s="10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 s="15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 s="10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 s="15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 s="10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 s="15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 s="10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 s="15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 s="10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 s="15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 s="10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 s="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 s="10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 s="15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 s="10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 s="15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 s="10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 s="15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 s="10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 s="15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 s="10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 s="15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 s="10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 s="15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 s="10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 s="15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 s="10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 s="15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 s="10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 s="15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 s="10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 s="1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 s="10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 s="15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 s="10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 s="15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 s="10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 s="15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 s="10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 s="15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 s="10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 s="15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 s="10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 s="15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 s="10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 s="15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 s="10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 s="15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 s="10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 s="15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 s="10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 s="1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 s="10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 s="15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 s="10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 s="15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 s="10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 s="15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 s="10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 s="15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 s="10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 s="15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 s="10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 s="15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 s="10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 s="15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 s="10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 s="15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 s="10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 s="15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 s="10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 s="1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 s="10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 s="15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 s="10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 s="15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 s="10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 s="15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 s="10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 s="15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35">ROUND(E450/D450*100,0)</f>
        <v>3</v>
      </c>
      <c r="P450" s="10">
        <f t="shared" si="31"/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 s="15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35"/>
        <v>2</v>
      </c>
      <c r="P451" s="10">
        <f t="shared" ref="P451:P514" si="36">IFERROR(ROUND(E451/L451,2),0)</f>
        <v>9</v>
      </c>
      <c r="Q451" s="12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 s="15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 s="10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 s="15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 s="10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 s="15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 s="10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 s="15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 s="10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 s="1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 s="10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 s="15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 s="10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 s="15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 s="10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 s="15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 s="10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 s="15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 s="10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 s="15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 s="10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 s="15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 s="10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 s="15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 s="10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 s="15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 s="10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 s="15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 s="10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 s="1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 s="10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 s="15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 s="10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 s="15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 s="10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 s="15">
        <f t="shared" si="39"/>
        <v>2012</v>
      </c>
    </row>
    <row r="469" spans="1:21" ht="43.5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 s="10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 s="15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 s="10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 s="15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 s="10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 s="15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 s="10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 s="15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 s="10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 s="15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 s="10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 s="15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 s="10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 s="1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 s="10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 s="15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 s="10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 s="15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 s="10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 s="15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 s="10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 s="15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 s="10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 s="15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 s="10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 s="15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 s="10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 s="15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 s="10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 s="15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 s="10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 s="15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 s="10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 s="1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 s="10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 s="15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 s="10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 s="15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 s="10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 s="15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 s="10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 s="15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 s="10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 s="15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 s="10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 s="15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 s="10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 s="15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 s="10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 s="15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 s="10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 s="15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 s="10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 s="15">
        <f t="shared" si="39"/>
        <v>2015</v>
      </c>
    </row>
    <row r="496" spans="1:21" ht="43.5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 s="10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 s="15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 s="10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 s="15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 s="10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 s="15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 s="10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 s="15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 s="10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 s="15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 s="10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 s="15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 s="10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 s="15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 s="10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 s="15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 s="10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 s="15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 s="10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 s="1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 s="10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 s="15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 s="10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 s="15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 s="10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 s="15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 s="10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 s="15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 s="10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 s="15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 s="10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 s="15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 s="10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 s="15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 s="10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 s="15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40">ROUND(E514/D514*100,0)</f>
        <v>0</v>
      </c>
      <c r="P514" s="10">
        <f t="shared" si="36"/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 s="15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40"/>
        <v>14</v>
      </c>
      <c r="P515" s="10">
        <f t="shared" ref="P515:P578" si="41">IFERROR(ROUND(E515/L515,2),0)</f>
        <v>102.38</v>
      </c>
      <c r="Q515" s="12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 s="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 s="10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 s="15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 s="10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 s="15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 s="10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 s="15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 s="10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 s="15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 s="10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 s="15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 s="10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 s="15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 s="10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 s="15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 s="10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 s="15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 s="10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 s="15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 s="10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 s="1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 s="10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 s="15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 s="10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 s="15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 s="10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 s="15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 s="10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 s="15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 s="10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 s="15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 s="10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 s="15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 s="10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 s="15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 s="10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 s="15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 s="10">
        <f t="shared" si="41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 s="15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 s="10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 s="1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 s="10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 s="15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 s="10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 s="15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 s="10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 s="15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 s="10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 s="15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 s="10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 s="15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 s="10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 s="15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 s="10">
        <f t="shared" si="41"/>
        <v>1</v>
      </c>
      <c r="Q542" s="1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 s="15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 s="10">
        <f t="shared" si="41"/>
        <v>25</v>
      </c>
      <c r="Q543" s="12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 s="15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 s="10">
        <f t="shared" si="41"/>
        <v>1</v>
      </c>
      <c r="Q544" s="12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 s="15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 s="10">
        <f t="shared" si="41"/>
        <v>35</v>
      </c>
      <c r="Q545" s="12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 s="1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 s="10">
        <f t="shared" si="41"/>
        <v>3</v>
      </c>
      <c r="Q546" s="12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 s="15">
        <f t="shared" si="44"/>
        <v>2016</v>
      </c>
    </row>
    <row r="547" spans="1:21" ht="43.5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 s="10">
        <f t="shared" si="41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 s="15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 s="10">
        <f t="shared" si="41"/>
        <v>26</v>
      </c>
      <c r="Q548" s="12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 s="15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 s="10">
        <f t="shared" si="41"/>
        <v>0</v>
      </c>
      <c r="Q549" s="12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 s="15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 s="10">
        <f t="shared" si="41"/>
        <v>9</v>
      </c>
      <c r="Q550" s="12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 s="15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 s="10">
        <f t="shared" si="41"/>
        <v>8.5</v>
      </c>
      <c r="Q551" s="12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 s="15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 s="10">
        <f t="shared" si="41"/>
        <v>8.75</v>
      </c>
      <c r="Q552" s="1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 s="15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 s="10">
        <f t="shared" si="41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 s="15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 s="10">
        <f t="shared" si="41"/>
        <v>0</v>
      </c>
      <c r="Q554" s="12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 s="15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 s="10">
        <f t="shared" si="41"/>
        <v>20.5</v>
      </c>
      <c r="Q555" s="12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 s="1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 s="10">
        <f t="shared" si="41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 s="15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 s="10">
        <f t="shared" si="41"/>
        <v>0</v>
      </c>
      <c r="Q557" s="12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 s="15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 s="10">
        <f t="shared" si="41"/>
        <v>200</v>
      </c>
      <c r="Q558" s="12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 s="15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 s="10">
        <f t="shared" si="41"/>
        <v>68.3</v>
      </c>
      <c r="Q559" s="12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 s="15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 s="10">
        <f t="shared" si="41"/>
        <v>0</v>
      </c>
      <c r="Q560" s="12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 s="15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 s="10">
        <f t="shared" si="41"/>
        <v>50</v>
      </c>
      <c r="Q561" s="12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 s="15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 s="10">
        <f t="shared" si="41"/>
        <v>4</v>
      </c>
      <c r="Q562" s="1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 s="15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 s="10">
        <f t="shared" si="41"/>
        <v>27.5</v>
      </c>
      <c r="Q563" s="12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 s="15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 s="10">
        <f t="shared" si="41"/>
        <v>0</v>
      </c>
      <c r="Q564" s="12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 s="15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 s="10">
        <f t="shared" si="41"/>
        <v>34</v>
      </c>
      <c r="Q565" s="12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 s="1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 s="10">
        <f t="shared" si="41"/>
        <v>1</v>
      </c>
      <c r="Q566" s="12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 s="15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 s="10">
        <f t="shared" si="41"/>
        <v>0</v>
      </c>
      <c r="Q567" s="12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 s="15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 s="10">
        <f t="shared" si="41"/>
        <v>1</v>
      </c>
      <c r="Q568" s="12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 s="15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 s="10">
        <f t="shared" si="41"/>
        <v>0</v>
      </c>
      <c r="Q569" s="12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 s="15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 s="10">
        <f t="shared" si="41"/>
        <v>49</v>
      </c>
      <c r="Q570" s="12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 s="15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 s="10">
        <f t="shared" si="41"/>
        <v>20</v>
      </c>
      <c r="Q571" s="12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 s="15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 s="10">
        <f t="shared" si="41"/>
        <v>142</v>
      </c>
      <c r="Q572" s="1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 s="15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 s="10">
        <f t="shared" si="41"/>
        <v>53</v>
      </c>
      <c r="Q573" s="12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 s="15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 s="10">
        <f t="shared" si="41"/>
        <v>0</v>
      </c>
      <c r="Q574" s="12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 s="15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 s="10">
        <f t="shared" si="41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 s="1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 s="10">
        <f t="shared" si="41"/>
        <v>20</v>
      </c>
      <c r="Q576" s="12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 s="15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 s="10">
        <f t="shared" si="41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 s="15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45">ROUND(E578/D578*100,0)</f>
        <v>0</v>
      </c>
      <c r="P578" s="10">
        <f t="shared" si="41"/>
        <v>1</v>
      </c>
      <c r="Q578" s="12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 s="15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45"/>
        <v>0</v>
      </c>
      <c r="P579" s="10">
        <f t="shared" ref="P579:P642" si="46">IFERROR(ROUND(E579/L579,2),0)</f>
        <v>10</v>
      </c>
      <c r="Q579" s="12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 s="15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 s="10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 s="15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 s="10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 s="15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 s="10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 s="15">
        <f t="shared" si="49"/>
        <v>2016</v>
      </c>
    </row>
    <row r="583" spans="1:21" ht="43.5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 s="10">
        <f t="shared" si="46"/>
        <v>0</v>
      </c>
      <c r="Q583" s="12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 s="15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 s="10">
        <f t="shared" si="46"/>
        <v>0</v>
      </c>
      <c r="Q584" s="12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 s="15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 s="10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 s="1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 s="10">
        <f t="shared" si="46"/>
        <v>5</v>
      </c>
      <c r="Q586" s="12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 s="15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 s="10">
        <f t="shared" si="46"/>
        <v>0</v>
      </c>
      <c r="Q587" s="12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 s="15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 s="10">
        <f t="shared" si="46"/>
        <v>14</v>
      </c>
      <c r="Q588" s="12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 s="15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 s="10">
        <f t="shared" si="46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 s="15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 s="10">
        <f t="shared" si="46"/>
        <v>150.5</v>
      </c>
      <c r="Q590" s="12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 s="15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 s="10">
        <f t="shared" si="46"/>
        <v>1</v>
      </c>
      <c r="Q591" s="12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 s="15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 s="10">
        <f t="shared" si="46"/>
        <v>24.78</v>
      </c>
      <c r="Q592" s="12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 s="15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 s="10">
        <f t="shared" si="46"/>
        <v>30.5</v>
      </c>
      <c r="Q593" s="12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 s="15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 s="10">
        <f t="shared" si="46"/>
        <v>250</v>
      </c>
      <c r="Q594" s="12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 s="15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 s="10">
        <f t="shared" si="46"/>
        <v>16.43</v>
      </c>
      <c r="Q595" s="12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 s="1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 s="10">
        <f t="shared" si="46"/>
        <v>13</v>
      </c>
      <c r="Q596" s="12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 s="15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 s="10">
        <f t="shared" si="46"/>
        <v>53.25</v>
      </c>
      <c r="Q597" s="12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 s="15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 s="10">
        <f t="shared" si="46"/>
        <v>3</v>
      </c>
      <c r="Q598" s="12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 s="15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 s="10">
        <f t="shared" si="46"/>
        <v>10</v>
      </c>
      <c r="Q599" s="12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 s="15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 s="10">
        <f t="shared" si="46"/>
        <v>121.43</v>
      </c>
      <c r="Q600" s="12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 s="15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 s="10">
        <f t="shared" si="46"/>
        <v>15.5</v>
      </c>
      <c r="Q601" s="12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 s="15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 s="10">
        <f t="shared" si="46"/>
        <v>100</v>
      </c>
      <c r="Q602" s="12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 s="15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 s="10">
        <f t="shared" si="46"/>
        <v>23.33</v>
      </c>
      <c r="Q603" s="12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 s="15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 s="10">
        <f t="shared" si="46"/>
        <v>0</v>
      </c>
      <c r="Q604" s="12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 s="15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 s="10">
        <f t="shared" si="46"/>
        <v>45.39</v>
      </c>
      <c r="Q605" s="12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 s="1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 s="10">
        <f t="shared" si="46"/>
        <v>0</v>
      </c>
      <c r="Q606" s="12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 s="15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 s="10">
        <f t="shared" si="46"/>
        <v>16.38</v>
      </c>
      <c r="Q607" s="12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 s="15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 s="10">
        <f t="shared" si="46"/>
        <v>10</v>
      </c>
      <c r="Q608" s="12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 s="15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 s="10">
        <f t="shared" si="46"/>
        <v>0</v>
      </c>
      <c r="Q609" s="12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 s="15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 s="10">
        <f t="shared" si="46"/>
        <v>292.2</v>
      </c>
      <c r="Q610" s="12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 s="15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 s="10">
        <f t="shared" si="46"/>
        <v>5</v>
      </c>
      <c r="Q611" s="12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 s="15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 s="10">
        <f t="shared" si="46"/>
        <v>0</v>
      </c>
      <c r="Q612" s="12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 s="15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 s="10">
        <f t="shared" si="46"/>
        <v>0</v>
      </c>
      <c r="Q613" s="12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 s="15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 s="10">
        <f t="shared" si="46"/>
        <v>0</v>
      </c>
      <c r="Q614" s="12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 s="15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 s="10">
        <f t="shared" si="46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 s="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 s="10">
        <f t="shared" si="46"/>
        <v>0</v>
      </c>
      <c r="Q616" s="12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 s="15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 s="10">
        <f t="shared" si="46"/>
        <v>0</v>
      </c>
      <c r="Q617" s="12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 s="15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 s="10">
        <f t="shared" si="46"/>
        <v>0</v>
      </c>
      <c r="Q618" s="12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 s="15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 s="10">
        <f t="shared" si="46"/>
        <v>20</v>
      </c>
      <c r="Q619" s="12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 s="15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 s="10">
        <f t="shared" si="46"/>
        <v>0</v>
      </c>
      <c r="Q620" s="12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 s="15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 s="10">
        <f t="shared" si="46"/>
        <v>1</v>
      </c>
      <c r="Q621" s="12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 s="15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 s="10">
        <f t="shared" si="46"/>
        <v>300</v>
      </c>
      <c r="Q622" s="12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 s="15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 s="10">
        <f t="shared" si="46"/>
        <v>87</v>
      </c>
      <c r="Q623" s="12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 s="15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 s="10">
        <f t="shared" si="46"/>
        <v>37.89</v>
      </c>
      <c r="Q624" s="12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 s="15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 s="10">
        <f t="shared" si="46"/>
        <v>0</v>
      </c>
      <c r="Q625" s="12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 s="1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 s="10">
        <f t="shared" si="46"/>
        <v>0</v>
      </c>
      <c r="Q626" s="12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 s="15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 s="10">
        <f t="shared" si="46"/>
        <v>0</v>
      </c>
      <c r="Q627" s="12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 s="15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 s="10">
        <f t="shared" si="46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 s="15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 s="10">
        <f t="shared" si="46"/>
        <v>90</v>
      </c>
      <c r="Q629" s="12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 s="15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 s="10">
        <f t="shared" si="46"/>
        <v>0</v>
      </c>
      <c r="Q630" s="12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 s="15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 s="10">
        <f t="shared" si="46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 s="15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 s="10">
        <f t="shared" si="46"/>
        <v>10</v>
      </c>
      <c r="Q632" s="12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 s="15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 s="10">
        <f t="shared" si="46"/>
        <v>76.67</v>
      </c>
      <c r="Q633" s="12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 s="15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 s="10">
        <f t="shared" si="46"/>
        <v>0</v>
      </c>
      <c r="Q634" s="12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 s="15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 s="10">
        <f t="shared" si="46"/>
        <v>49.8</v>
      </c>
      <c r="Q635" s="12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 s="1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 s="10">
        <f t="shared" si="46"/>
        <v>1</v>
      </c>
      <c r="Q636" s="12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 s="15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 s="10">
        <f t="shared" si="46"/>
        <v>2</v>
      </c>
      <c r="Q637" s="12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 s="15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 s="10">
        <f t="shared" si="46"/>
        <v>4</v>
      </c>
      <c r="Q638" s="12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 s="15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 s="10">
        <f t="shared" si="46"/>
        <v>0</v>
      </c>
      <c r="Q639" s="12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 s="15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 s="10">
        <f t="shared" si="46"/>
        <v>3</v>
      </c>
      <c r="Q640" s="12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 s="15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 s="10">
        <f t="shared" si="46"/>
        <v>1</v>
      </c>
      <c r="Q641" s="12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 s="15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50">ROUND(E642/D642*100,0)</f>
        <v>144</v>
      </c>
      <c r="P642" s="10">
        <f t="shared" si="46"/>
        <v>50.5</v>
      </c>
      <c r="Q642" s="12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 s="15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50"/>
        <v>119</v>
      </c>
      <c r="P643" s="10">
        <f t="shared" ref="P643:P706" si="51">IFERROR(ROUND(E643/L643,2),0)</f>
        <v>151.32</v>
      </c>
      <c r="Q643" s="12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 s="15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 s="10">
        <f t="shared" si="51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 s="15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 s="10">
        <f t="shared" si="51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 s="1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 s="10">
        <f t="shared" si="51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 s="15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 s="10">
        <f t="shared" si="51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 s="15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 s="10">
        <f t="shared" si="51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 s="15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 s="10">
        <f t="shared" si="51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 s="15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 s="10">
        <f t="shared" si="51"/>
        <v>1644</v>
      </c>
      <c r="Q650" s="12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 s="15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 s="10">
        <f t="shared" si="51"/>
        <v>42.67</v>
      </c>
      <c r="Q651" s="12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 s="15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 s="10">
        <f t="shared" si="51"/>
        <v>35.130000000000003</v>
      </c>
      <c r="Q652" s="12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 s="15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 s="10">
        <f t="shared" si="51"/>
        <v>239.35</v>
      </c>
      <c r="Q653" s="12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 s="15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 s="10">
        <f t="shared" si="51"/>
        <v>107.64</v>
      </c>
      <c r="Q654" s="12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 s="15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 s="10">
        <f t="shared" si="51"/>
        <v>95.83</v>
      </c>
      <c r="Q655" s="12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 s="1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 s="10">
        <f t="shared" si="51"/>
        <v>31.66</v>
      </c>
      <c r="Q656" s="12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 s="15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 s="10">
        <f t="shared" si="51"/>
        <v>42.89</v>
      </c>
      <c r="Q657" s="12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 s="15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 s="10">
        <f t="shared" si="51"/>
        <v>122.74</v>
      </c>
      <c r="Q658" s="12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 s="15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 s="10">
        <f t="shared" si="51"/>
        <v>190.45</v>
      </c>
      <c r="Q659" s="12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 s="15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 s="10">
        <f t="shared" si="51"/>
        <v>109.34</v>
      </c>
      <c r="Q660" s="12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 s="15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 s="10">
        <f t="shared" si="51"/>
        <v>143.66999999999999</v>
      </c>
      <c r="Q661" s="12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 s="15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 s="10">
        <f t="shared" si="51"/>
        <v>84.94</v>
      </c>
      <c r="Q662" s="12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 s="15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 s="10">
        <f t="shared" si="51"/>
        <v>10.56</v>
      </c>
      <c r="Q663" s="12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 s="15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 s="10">
        <f t="shared" si="51"/>
        <v>39</v>
      </c>
      <c r="Q664" s="12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 s="15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 s="10">
        <f t="shared" si="51"/>
        <v>100</v>
      </c>
      <c r="Q665" s="12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 s="1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 s="10">
        <f t="shared" si="51"/>
        <v>31.17</v>
      </c>
      <c r="Q666" s="12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 s="15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 s="10">
        <f t="shared" si="51"/>
        <v>155.33000000000001</v>
      </c>
      <c r="Q667" s="12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 s="15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 s="10">
        <f t="shared" si="51"/>
        <v>2</v>
      </c>
      <c r="Q668" s="12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 s="15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 s="10">
        <f t="shared" si="51"/>
        <v>178.93</v>
      </c>
      <c r="Q669" s="12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 s="15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 s="10">
        <f t="shared" si="51"/>
        <v>27.36</v>
      </c>
      <c r="Q670" s="12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 s="15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 s="10">
        <f t="shared" si="51"/>
        <v>1536.25</v>
      </c>
      <c r="Q671" s="12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 s="15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 s="10">
        <f t="shared" si="51"/>
        <v>85</v>
      </c>
      <c r="Q672" s="12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 s="15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 s="10">
        <f t="shared" si="51"/>
        <v>788.53</v>
      </c>
      <c r="Q673" s="12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 s="15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 s="10">
        <f t="shared" si="51"/>
        <v>50.3</v>
      </c>
      <c r="Q674" s="12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 s="15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 s="10">
        <f t="shared" si="51"/>
        <v>68.33</v>
      </c>
      <c r="Q675" s="12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 s="1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 s="10">
        <f t="shared" si="51"/>
        <v>7.5</v>
      </c>
      <c r="Q676" s="12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 s="15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 s="10">
        <f t="shared" si="51"/>
        <v>34.270000000000003</v>
      </c>
      <c r="Q677" s="12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 s="15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 s="10">
        <f t="shared" si="51"/>
        <v>61.29</v>
      </c>
      <c r="Q678" s="12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 s="15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 s="10">
        <f t="shared" si="51"/>
        <v>133.25</v>
      </c>
      <c r="Q679" s="12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 s="15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 s="10">
        <f t="shared" si="51"/>
        <v>65.180000000000007</v>
      </c>
      <c r="Q680" s="12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 s="15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 s="10">
        <f t="shared" si="51"/>
        <v>93.9</v>
      </c>
      <c r="Q681" s="12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 s="15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 s="10">
        <f t="shared" si="51"/>
        <v>150.65</v>
      </c>
      <c r="Q682" s="12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 s="15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 s="10">
        <f t="shared" si="51"/>
        <v>1</v>
      </c>
      <c r="Q683" s="12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 s="15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 s="10">
        <f t="shared" si="51"/>
        <v>13.25</v>
      </c>
      <c r="Q684" s="12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 s="15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 s="10">
        <f t="shared" si="51"/>
        <v>99.33</v>
      </c>
      <c r="Q685" s="12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 s="1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 s="10">
        <f t="shared" si="51"/>
        <v>177.39</v>
      </c>
      <c r="Q686" s="12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 s="15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 s="10">
        <f t="shared" si="51"/>
        <v>55.3</v>
      </c>
      <c r="Q687" s="12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 s="15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 s="10">
        <f t="shared" si="51"/>
        <v>0</v>
      </c>
      <c r="Q688" s="12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 s="15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 s="10">
        <f t="shared" si="51"/>
        <v>591.66999999999996</v>
      </c>
      <c r="Q689" s="12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 s="15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 s="10">
        <f t="shared" si="51"/>
        <v>405.5</v>
      </c>
      <c r="Q690" s="12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 s="15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 s="10">
        <f t="shared" si="51"/>
        <v>343.15</v>
      </c>
      <c r="Q691" s="12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 s="15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 s="10">
        <f t="shared" si="51"/>
        <v>72.59</v>
      </c>
      <c r="Q692" s="12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 s="15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 s="10">
        <f t="shared" si="51"/>
        <v>26</v>
      </c>
      <c r="Q693" s="12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 s="15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 s="10">
        <f t="shared" si="51"/>
        <v>6.5</v>
      </c>
      <c r="Q694" s="12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 s="15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 s="10">
        <f t="shared" si="51"/>
        <v>119.39</v>
      </c>
      <c r="Q695" s="12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 s="1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 s="10">
        <f t="shared" si="51"/>
        <v>84.29</v>
      </c>
      <c r="Q696" s="12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 s="15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 s="10">
        <f t="shared" si="51"/>
        <v>90.86</v>
      </c>
      <c r="Q697" s="12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 s="15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 s="10">
        <f t="shared" si="51"/>
        <v>1</v>
      </c>
      <c r="Q698" s="12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 s="15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 s="10">
        <f t="shared" si="51"/>
        <v>20.34</v>
      </c>
      <c r="Q699" s="12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 s="15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 s="10">
        <f t="shared" si="51"/>
        <v>530.69000000000005</v>
      </c>
      <c r="Q700" s="12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 s="15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 s="10">
        <f t="shared" si="51"/>
        <v>120.39</v>
      </c>
      <c r="Q701" s="12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 s="15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 s="10">
        <f t="shared" si="51"/>
        <v>13</v>
      </c>
      <c r="Q702" s="12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 s="15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 s="10">
        <f t="shared" si="51"/>
        <v>291.33</v>
      </c>
      <c r="Q703" s="12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 s="15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 s="10">
        <f t="shared" si="51"/>
        <v>124.92</v>
      </c>
      <c r="Q704" s="12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 s="15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 s="10">
        <f t="shared" si="51"/>
        <v>119.57</v>
      </c>
      <c r="Q705" s="12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 s="1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55">ROUND(E706/D706*100,0)</f>
        <v>1</v>
      </c>
      <c r="P706" s="10">
        <f t="shared" si="51"/>
        <v>120.25</v>
      </c>
      <c r="Q706" s="12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 s="15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55"/>
        <v>1</v>
      </c>
      <c r="P707" s="10">
        <f t="shared" ref="P707:P770" si="56">IFERROR(ROUND(E707/L707,2),0)</f>
        <v>195.4</v>
      </c>
      <c r="Q707" s="12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 s="15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 s="10">
        <f t="shared" si="56"/>
        <v>0</v>
      </c>
      <c r="Q708" s="12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 s="15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 s="10">
        <f t="shared" si="56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 s="15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 s="10">
        <f t="shared" si="56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 s="15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 s="10">
        <f t="shared" si="56"/>
        <v>30.5</v>
      </c>
      <c r="Q711" s="12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 s="15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 s="10">
        <f t="shared" si="56"/>
        <v>0</v>
      </c>
      <c r="Q712" s="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 s="15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 s="10">
        <f t="shared" si="56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 s="15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 s="10">
        <f t="shared" si="56"/>
        <v>26.25</v>
      </c>
      <c r="Q714" s="12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 s="15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 s="10">
        <f t="shared" si="56"/>
        <v>199</v>
      </c>
      <c r="Q715" s="12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 s="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 s="10">
        <f t="shared" si="56"/>
        <v>80.319999999999993</v>
      </c>
      <c r="Q716" s="12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 s="15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 s="10">
        <f t="shared" si="56"/>
        <v>115.75</v>
      </c>
      <c r="Q717" s="12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 s="15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 s="10">
        <f t="shared" si="56"/>
        <v>44.69</v>
      </c>
      <c r="Q718" s="12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 s="15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 s="10">
        <f t="shared" si="56"/>
        <v>76.25</v>
      </c>
      <c r="Q719" s="12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 s="15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 s="10">
        <f t="shared" si="56"/>
        <v>22.5</v>
      </c>
      <c r="Q720" s="12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 s="15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 s="10">
        <f t="shared" si="56"/>
        <v>19.399999999999999</v>
      </c>
      <c r="Q721" s="12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 s="15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 s="10">
        <f t="shared" si="56"/>
        <v>66.709999999999994</v>
      </c>
      <c r="Q722" s="12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 s="15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 s="10">
        <f t="shared" si="56"/>
        <v>84.14</v>
      </c>
      <c r="Q723" s="12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 s="15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 s="10">
        <f t="shared" si="56"/>
        <v>215.73</v>
      </c>
      <c r="Q724" s="12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 s="15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 s="10">
        <f t="shared" si="56"/>
        <v>54.69</v>
      </c>
      <c r="Q725" s="12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 s="1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 s="10">
        <f t="shared" si="56"/>
        <v>51.63</v>
      </c>
      <c r="Q726" s="12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 s="15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 s="10">
        <f t="shared" si="56"/>
        <v>143.36000000000001</v>
      </c>
      <c r="Q727" s="12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 s="15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 s="10">
        <f t="shared" si="56"/>
        <v>72.430000000000007</v>
      </c>
      <c r="Q728" s="12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 s="15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 s="10">
        <f t="shared" si="56"/>
        <v>36.53</v>
      </c>
      <c r="Q729" s="12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 s="15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 s="10">
        <f t="shared" si="56"/>
        <v>60.9</v>
      </c>
      <c r="Q730" s="12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 s="15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 s="10">
        <f t="shared" si="56"/>
        <v>43.55</v>
      </c>
      <c r="Q731" s="12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 s="15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 s="10">
        <f t="shared" si="56"/>
        <v>99.77</v>
      </c>
      <c r="Q732" s="12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 s="15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 s="10">
        <f t="shared" si="56"/>
        <v>88.73</v>
      </c>
      <c r="Q733" s="12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 s="15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 s="10">
        <f t="shared" si="56"/>
        <v>4.92</v>
      </c>
      <c r="Q734" s="12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 s="15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 s="10">
        <f t="shared" si="56"/>
        <v>17.82</v>
      </c>
      <c r="Q735" s="12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 s="1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 s="10">
        <f t="shared" si="56"/>
        <v>187.19</v>
      </c>
      <c r="Q736" s="12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 s="15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 s="10">
        <f t="shared" si="56"/>
        <v>234.81</v>
      </c>
      <c r="Q737" s="12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 s="15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 s="10">
        <f t="shared" si="56"/>
        <v>105.05</v>
      </c>
      <c r="Q738" s="12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 s="15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 s="10">
        <f t="shared" si="56"/>
        <v>56.67</v>
      </c>
      <c r="Q739" s="12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 s="15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 s="10">
        <f t="shared" si="56"/>
        <v>39.049999999999997</v>
      </c>
      <c r="Q740" s="12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 s="15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 s="10">
        <f t="shared" si="56"/>
        <v>68.349999999999994</v>
      </c>
      <c r="Q741" s="12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 s="15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 s="10">
        <f t="shared" si="56"/>
        <v>169.58</v>
      </c>
      <c r="Q742" s="12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 s="15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 s="10">
        <f t="shared" si="56"/>
        <v>141.41999999999999</v>
      </c>
      <c r="Q743" s="12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 s="15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 s="10">
        <f t="shared" si="56"/>
        <v>67.39</v>
      </c>
      <c r="Q744" s="12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 s="15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 s="10">
        <f t="shared" si="56"/>
        <v>54.27</v>
      </c>
      <c r="Q745" s="12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 s="1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 s="10">
        <f t="shared" si="56"/>
        <v>82.52</v>
      </c>
      <c r="Q746" s="12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 s="15">
        <f t="shared" si="59"/>
        <v>2012</v>
      </c>
    </row>
    <row r="747" spans="1:21" ht="43.5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 s="10">
        <f t="shared" si="56"/>
        <v>53.73</v>
      </c>
      <c r="Q747" s="12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 s="15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 s="10">
        <f t="shared" si="56"/>
        <v>34.21</v>
      </c>
      <c r="Q748" s="12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 s="15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 s="10">
        <f t="shared" si="56"/>
        <v>127.33</v>
      </c>
      <c r="Q749" s="12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 s="15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 s="10">
        <f t="shared" si="56"/>
        <v>45.57</v>
      </c>
      <c r="Q750" s="12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 s="15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 s="10">
        <f t="shared" si="56"/>
        <v>95.96</v>
      </c>
      <c r="Q751" s="12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 s="15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 s="10">
        <f t="shared" si="56"/>
        <v>77.27</v>
      </c>
      <c r="Q752" s="12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 s="15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 s="10">
        <f t="shared" si="56"/>
        <v>57.34</v>
      </c>
      <c r="Q753" s="12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 s="15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 s="10">
        <f t="shared" si="56"/>
        <v>53.19</v>
      </c>
      <c r="Q754" s="12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 s="15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 s="10">
        <f t="shared" si="56"/>
        <v>492.31</v>
      </c>
      <c r="Q755" s="12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 s="1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 s="10">
        <f t="shared" si="56"/>
        <v>42.35</v>
      </c>
      <c r="Q756" s="12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 s="15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 s="10">
        <f t="shared" si="56"/>
        <v>37.47</v>
      </c>
      <c r="Q757" s="12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 s="15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 s="10">
        <f t="shared" si="56"/>
        <v>37.450000000000003</v>
      </c>
      <c r="Q758" s="12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 s="15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 s="10">
        <f t="shared" si="56"/>
        <v>33.06</v>
      </c>
      <c r="Q759" s="12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 s="15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 s="10">
        <f t="shared" si="56"/>
        <v>134.21</v>
      </c>
      <c r="Q760" s="12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 s="15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 s="10">
        <f t="shared" si="56"/>
        <v>51.47</v>
      </c>
      <c r="Q761" s="12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 s="15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 s="10">
        <f t="shared" si="56"/>
        <v>0</v>
      </c>
      <c r="Q762" s="12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 s="15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 s="10">
        <f t="shared" si="56"/>
        <v>39.17</v>
      </c>
      <c r="Q763" s="12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 s="15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 s="10">
        <f t="shared" si="56"/>
        <v>0</v>
      </c>
      <c r="Q764" s="12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 s="15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 s="10">
        <f t="shared" si="56"/>
        <v>5</v>
      </c>
      <c r="Q765" s="12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 s="1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 s="10">
        <f t="shared" si="56"/>
        <v>0</v>
      </c>
      <c r="Q766" s="12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 s="15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 s="10">
        <f t="shared" si="56"/>
        <v>57.3</v>
      </c>
      <c r="Q767" s="12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 s="15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 s="10">
        <f t="shared" si="56"/>
        <v>0</v>
      </c>
      <c r="Q768" s="12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 s="15">
        <f t="shared" si="59"/>
        <v>2015</v>
      </c>
    </row>
    <row r="769" spans="1:21" ht="58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 s="10">
        <f t="shared" si="56"/>
        <v>59</v>
      </c>
      <c r="Q769" s="12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 s="15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60">ROUND(E770/D770*100,0)</f>
        <v>0</v>
      </c>
      <c r="P770" s="10">
        <f t="shared" si="56"/>
        <v>0</v>
      </c>
      <c r="Q770" s="12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 s="15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60"/>
        <v>41</v>
      </c>
      <c r="P771" s="10">
        <f t="shared" ref="P771:P834" si="61">IFERROR(ROUND(E771/L771,2),0)</f>
        <v>31.85</v>
      </c>
      <c r="Q771" s="12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 s="15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 s="10">
        <f t="shared" si="61"/>
        <v>0</v>
      </c>
      <c r="Q772" s="1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 s="15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 s="10">
        <f t="shared" si="61"/>
        <v>10</v>
      </c>
      <c r="Q773" s="12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 s="15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 s="10">
        <f t="shared" si="61"/>
        <v>50</v>
      </c>
      <c r="Q774" s="12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 s="15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 s="10">
        <f t="shared" si="61"/>
        <v>16</v>
      </c>
      <c r="Q775" s="12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 s="1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 s="10">
        <f t="shared" si="61"/>
        <v>39</v>
      </c>
      <c r="Q776" s="12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 s="15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 s="10">
        <f t="shared" si="61"/>
        <v>34</v>
      </c>
      <c r="Q777" s="12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 s="15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 s="10">
        <f t="shared" si="61"/>
        <v>63.12</v>
      </c>
      <c r="Q778" s="12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 s="15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 s="10">
        <f t="shared" si="61"/>
        <v>7</v>
      </c>
      <c r="Q779" s="12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 s="15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 s="10">
        <f t="shared" si="61"/>
        <v>2</v>
      </c>
      <c r="Q780" s="12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 s="15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 s="10">
        <f t="shared" si="61"/>
        <v>66.67</v>
      </c>
      <c r="Q781" s="12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 s="15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 s="10">
        <f t="shared" si="61"/>
        <v>38.520000000000003</v>
      </c>
      <c r="Q782" s="12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 s="15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 s="10">
        <f t="shared" si="61"/>
        <v>42.61</v>
      </c>
      <c r="Q783" s="12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 s="15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 s="10">
        <f t="shared" si="61"/>
        <v>50</v>
      </c>
      <c r="Q784" s="12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 s="15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 s="10">
        <f t="shared" si="61"/>
        <v>63.49</v>
      </c>
      <c r="Q785" s="12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 s="1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 s="10">
        <f t="shared" si="61"/>
        <v>102.5</v>
      </c>
      <c r="Q786" s="12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 s="15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 s="10">
        <f t="shared" si="61"/>
        <v>31.14</v>
      </c>
      <c r="Q787" s="12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 s="15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 s="10">
        <f t="shared" si="61"/>
        <v>162.27000000000001</v>
      </c>
      <c r="Q788" s="12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 s="15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 s="10">
        <f t="shared" si="61"/>
        <v>80.59</v>
      </c>
      <c r="Q789" s="12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 s="15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 s="10">
        <f t="shared" si="61"/>
        <v>59.85</v>
      </c>
      <c r="Q790" s="12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 s="15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 s="10">
        <f t="shared" si="61"/>
        <v>132.86000000000001</v>
      </c>
      <c r="Q791" s="12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 s="15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 s="10">
        <f t="shared" si="61"/>
        <v>92.55</v>
      </c>
      <c r="Q792" s="12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 s="15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 s="10">
        <f t="shared" si="61"/>
        <v>60.86</v>
      </c>
      <c r="Q793" s="12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 s="15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 s="10">
        <f t="shared" si="61"/>
        <v>41.85</v>
      </c>
      <c r="Q794" s="12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 s="15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 s="10">
        <f t="shared" si="61"/>
        <v>88.33</v>
      </c>
      <c r="Q795" s="12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 s="1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 s="10">
        <f t="shared" si="61"/>
        <v>158.96</v>
      </c>
      <c r="Q796" s="12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 s="15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 s="10">
        <f t="shared" si="61"/>
        <v>85.05</v>
      </c>
      <c r="Q797" s="12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 s="15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 s="10">
        <f t="shared" si="61"/>
        <v>112.61</v>
      </c>
      <c r="Q798" s="12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 s="15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 s="10">
        <f t="shared" si="61"/>
        <v>45.44</v>
      </c>
      <c r="Q799" s="12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 s="15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 s="10">
        <f t="shared" si="61"/>
        <v>46.22</v>
      </c>
      <c r="Q800" s="12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 s="15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 s="10">
        <f t="shared" si="61"/>
        <v>178.61</v>
      </c>
      <c r="Q801" s="12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 s="15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 s="10">
        <f t="shared" si="61"/>
        <v>40.75</v>
      </c>
      <c r="Q802" s="12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 s="15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 s="10">
        <f t="shared" si="61"/>
        <v>43.73</v>
      </c>
      <c r="Q803" s="12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 s="15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 s="10">
        <f t="shared" si="61"/>
        <v>81.069999999999993</v>
      </c>
      <c r="Q804" s="12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 s="15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 s="10">
        <f t="shared" si="61"/>
        <v>74.61</v>
      </c>
      <c r="Q805" s="12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 s="1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 s="10">
        <f t="shared" si="61"/>
        <v>305.56</v>
      </c>
      <c r="Q806" s="12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 s="15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 s="10">
        <f t="shared" si="61"/>
        <v>58.33</v>
      </c>
      <c r="Q807" s="12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 s="15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 s="10">
        <f t="shared" si="61"/>
        <v>117.68</v>
      </c>
      <c r="Q808" s="12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 s="15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 s="10">
        <f t="shared" si="61"/>
        <v>73.77</v>
      </c>
      <c r="Q809" s="12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 s="15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 s="10">
        <f t="shared" si="61"/>
        <v>104.65</v>
      </c>
      <c r="Q810" s="12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 s="15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 s="10">
        <f t="shared" si="61"/>
        <v>79.83</v>
      </c>
      <c r="Q811" s="12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 s="15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 s="10">
        <f t="shared" si="61"/>
        <v>58.33</v>
      </c>
      <c r="Q812" s="12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 s="15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 s="10">
        <f t="shared" si="61"/>
        <v>86.67</v>
      </c>
      <c r="Q813" s="12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 s="15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 s="10">
        <f t="shared" si="61"/>
        <v>27.61</v>
      </c>
      <c r="Q814" s="12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 s="15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 s="10">
        <f t="shared" si="61"/>
        <v>25</v>
      </c>
      <c r="Q815" s="12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 s="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 s="10">
        <f t="shared" si="61"/>
        <v>45.46</v>
      </c>
      <c r="Q816" s="12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 s="15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 s="10">
        <f t="shared" si="61"/>
        <v>99.53</v>
      </c>
      <c r="Q817" s="12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 s="15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 s="10">
        <f t="shared" si="61"/>
        <v>39.31</v>
      </c>
      <c r="Q818" s="12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 s="15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 s="10">
        <f t="shared" si="61"/>
        <v>89.42</v>
      </c>
      <c r="Q819" s="12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 s="15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 s="10">
        <f t="shared" si="61"/>
        <v>28.68</v>
      </c>
      <c r="Q820" s="12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 s="15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 s="10">
        <f t="shared" si="61"/>
        <v>31.07</v>
      </c>
      <c r="Q821" s="12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 s="15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 s="10">
        <f t="shared" si="61"/>
        <v>70.55</v>
      </c>
      <c r="Q822" s="12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 s="15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 s="10">
        <f t="shared" si="61"/>
        <v>224.13</v>
      </c>
      <c r="Q823" s="12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 s="15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 s="10">
        <f t="shared" si="61"/>
        <v>51.81</v>
      </c>
      <c r="Q824" s="12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 s="15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 s="10">
        <f t="shared" si="61"/>
        <v>43.52</v>
      </c>
      <c r="Q825" s="12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 s="1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 s="10">
        <f t="shared" si="61"/>
        <v>39.82</v>
      </c>
      <c r="Q826" s="12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 s="15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 s="10">
        <f t="shared" si="61"/>
        <v>126.81</v>
      </c>
      <c r="Q827" s="12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 s="15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 s="10">
        <f t="shared" si="61"/>
        <v>113.88</v>
      </c>
      <c r="Q828" s="12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 s="15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 s="10">
        <f t="shared" si="61"/>
        <v>28.18</v>
      </c>
      <c r="Q829" s="12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 s="15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 s="10">
        <f t="shared" si="61"/>
        <v>36.61</v>
      </c>
      <c r="Q830" s="12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 s="15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 s="10">
        <f t="shared" si="61"/>
        <v>32.5</v>
      </c>
      <c r="Q831" s="12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 s="15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 s="10">
        <f t="shared" si="61"/>
        <v>60.66</v>
      </c>
      <c r="Q832" s="12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 s="15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 s="10">
        <f t="shared" si="61"/>
        <v>175</v>
      </c>
      <c r="Q833" s="12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 s="15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65">ROUND(E834/D834*100,0)</f>
        <v>101</v>
      </c>
      <c r="P834" s="10">
        <f t="shared" si="61"/>
        <v>97.99</v>
      </c>
      <c r="Q834" s="12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 s="15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65"/>
        <v>102</v>
      </c>
      <c r="P835" s="10">
        <f t="shared" ref="P835:P898" si="66">IFERROR(ROUND(E835/L835,2),0)</f>
        <v>148.78</v>
      </c>
      <c r="Q835" s="12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 s="1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 s="10">
        <f t="shared" si="66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 s="15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 s="10">
        <f t="shared" si="66"/>
        <v>58.63</v>
      </c>
      <c r="Q837" s="12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 s="15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 s="10">
        <f t="shared" si="66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 s="15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 s="10">
        <f t="shared" si="66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 s="15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 s="10">
        <f t="shared" si="66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 s="15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 s="10">
        <f t="shared" si="66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 s="15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 s="10">
        <f t="shared" si="66"/>
        <v>63.38</v>
      </c>
      <c r="Q842" s="12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 s="15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 s="10">
        <f t="shared" si="66"/>
        <v>53.89</v>
      </c>
      <c r="Q843" s="12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 s="15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 s="10">
        <f t="shared" si="66"/>
        <v>66.87</v>
      </c>
      <c r="Q844" s="12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 s="15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 s="10">
        <f t="shared" si="66"/>
        <v>63.1</v>
      </c>
      <c r="Q845" s="12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 s="1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 s="10">
        <f t="shared" si="66"/>
        <v>36.630000000000003</v>
      </c>
      <c r="Q846" s="12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 s="15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 s="10">
        <f t="shared" si="66"/>
        <v>34.01</v>
      </c>
      <c r="Q847" s="12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 s="15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 s="10">
        <f t="shared" si="66"/>
        <v>28.55</v>
      </c>
      <c r="Q848" s="12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 s="15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 s="10">
        <f t="shared" si="66"/>
        <v>10</v>
      </c>
      <c r="Q849" s="12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 s="15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 s="10">
        <f t="shared" si="66"/>
        <v>18.75</v>
      </c>
      <c r="Q850" s="12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 s="15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 s="10">
        <f t="shared" si="66"/>
        <v>41.7</v>
      </c>
      <c r="Q851" s="12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 s="15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 s="10">
        <f t="shared" si="66"/>
        <v>46.67</v>
      </c>
      <c r="Q852" s="12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 s="15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 s="10">
        <f t="shared" si="66"/>
        <v>37.270000000000003</v>
      </c>
      <c r="Q853" s="12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 s="15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 s="10">
        <f t="shared" si="66"/>
        <v>59.26</v>
      </c>
      <c r="Q854" s="12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 s="15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 s="10">
        <f t="shared" si="66"/>
        <v>30</v>
      </c>
      <c r="Q855" s="12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 s="1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 s="10">
        <f t="shared" si="66"/>
        <v>65.86</v>
      </c>
      <c r="Q856" s="12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 s="15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 s="10">
        <f t="shared" si="66"/>
        <v>31.91</v>
      </c>
      <c r="Q857" s="12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 s="15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 s="10">
        <f t="shared" si="66"/>
        <v>19.46</v>
      </c>
      <c r="Q858" s="12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 s="15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 s="10">
        <f t="shared" si="66"/>
        <v>50</v>
      </c>
      <c r="Q859" s="12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 s="15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 s="10">
        <f t="shared" si="66"/>
        <v>22.74</v>
      </c>
      <c r="Q860" s="12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 s="15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 s="10">
        <f t="shared" si="66"/>
        <v>42.72</v>
      </c>
      <c r="Q861" s="12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 s="15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 s="10">
        <f t="shared" si="66"/>
        <v>52.92</v>
      </c>
      <c r="Q862" s="12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 s="15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 s="10">
        <f t="shared" si="66"/>
        <v>50.5</v>
      </c>
      <c r="Q863" s="12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 s="15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 s="10">
        <f t="shared" si="66"/>
        <v>42.5</v>
      </c>
      <c r="Q864" s="12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 s="15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 s="10">
        <f t="shared" si="66"/>
        <v>18</v>
      </c>
      <c r="Q865" s="12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 s="1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 s="10">
        <f t="shared" si="66"/>
        <v>34.18</v>
      </c>
      <c r="Q866" s="12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 s="15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 s="10">
        <f t="shared" si="66"/>
        <v>22.5</v>
      </c>
      <c r="Q867" s="12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 s="15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 s="10">
        <f t="shared" si="66"/>
        <v>58.18</v>
      </c>
      <c r="Q868" s="12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 s="15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 s="10">
        <f t="shared" si="66"/>
        <v>109.18</v>
      </c>
      <c r="Q869" s="12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 s="15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 s="10">
        <f t="shared" si="66"/>
        <v>50</v>
      </c>
      <c r="Q870" s="12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 s="15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 s="10">
        <f t="shared" si="66"/>
        <v>346.67</v>
      </c>
      <c r="Q871" s="12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 s="15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 s="10">
        <f t="shared" si="66"/>
        <v>12.4</v>
      </c>
      <c r="Q872" s="12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 s="15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 s="10">
        <f t="shared" si="66"/>
        <v>27.08</v>
      </c>
      <c r="Q873" s="12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 s="15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 s="10">
        <f t="shared" si="66"/>
        <v>32.5</v>
      </c>
      <c r="Q874" s="12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 s="15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 s="10">
        <f t="shared" si="66"/>
        <v>9</v>
      </c>
      <c r="Q875" s="12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 s="1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 s="10">
        <f t="shared" si="66"/>
        <v>34.76</v>
      </c>
      <c r="Q876" s="12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 s="15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 s="10">
        <f t="shared" si="66"/>
        <v>0</v>
      </c>
      <c r="Q877" s="12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 s="15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 s="10">
        <f t="shared" si="66"/>
        <v>28.58</v>
      </c>
      <c r="Q878" s="12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 s="15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 s="10">
        <f t="shared" si="66"/>
        <v>46.59</v>
      </c>
      <c r="Q879" s="12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 s="15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 s="10">
        <f t="shared" si="66"/>
        <v>32.5</v>
      </c>
      <c r="Q880" s="12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 s="15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 s="10">
        <f t="shared" si="66"/>
        <v>21.47</v>
      </c>
      <c r="Q881" s="12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 s="15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 s="10">
        <f t="shared" si="66"/>
        <v>14.13</v>
      </c>
      <c r="Q882" s="12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 s="15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 s="10">
        <f t="shared" si="66"/>
        <v>30</v>
      </c>
      <c r="Q883" s="12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 s="15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 s="10">
        <f t="shared" si="66"/>
        <v>21.57</v>
      </c>
      <c r="Q884" s="12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 s="15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 s="10">
        <f t="shared" si="66"/>
        <v>83.38</v>
      </c>
      <c r="Q885" s="12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 s="1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 s="10">
        <f t="shared" si="66"/>
        <v>10</v>
      </c>
      <c r="Q886" s="12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 s="15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 s="10">
        <f t="shared" si="66"/>
        <v>35.71</v>
      </c>
      <c r="Q887" s="12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 s="15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 s="10">
        <f t="shared" si="66"/>
        <v>29.29</v>
      </c>
      <c r="Q888" s="12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 s="15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 s="10">
        <f t="shared" si="66"/>
        <v>0</v>
      </c>
      <c r="Q889" s="12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 s="15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 s="10">
        <f t="shared" si="66"/>
        <v>18</v>
      </c>
      <c r="Q890" s="12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 s="15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 s="10">
        <f t="shared" si="66"/>
        <v>73.760000000000005</v>
      </c>
      <c r="Q891" s="12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 s="15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 s="10">
        <f t="shared" si="66"/>
        <v>31.25</v>
      </c>
      <c r="Q892" s="12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 s="15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 s="10">
        <f t="shared" si="66"/>
        <v>28.89</v>
      </c>
      <c r="Q893" s="12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 s="15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 s="10">
        <f t="shared" si="66"/>
        <v>143.82</v>
      </c>
      <c r="Q894" s="12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 s="15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 s="10">
        <f t="shared" si="66"/>
        <v>40</v>
      </c>
      <c r="Q895" s="12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 s="1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 s="10">
        <f t="shared" si="66"/>
        <v>147.81</v>
      </c>
      <c r="Q896" s="12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 s="15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 s="10">
        <f t="shared" si="66"/>
        <v>27.86</v>
      </c>
      <c r="Q897" s="12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 s="15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70">ROUND(E898/D898*100,0)</f>
        <v>40</v>
      </c>
      <c r="P898" s="10">
        <f t="shared" si="66"/>
        <v>44.44</v>
      </c>
      <c r="Q898" s="12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 s="15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70"/>
        <v>0</v>
      </c>
      <c r="P899" s="10">
        <f t="shared" ref="P899:P962" si="71">IFERROR(ROUND(E899/L899,2),0)</f>
        <v>0</v>
      </c>
      <c r="Q899" s="12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 s="15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 s="10">
        <f t="shared" si="71"/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 s="15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 s="10">
        <f t="shared" si="71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 s="15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 s="10">
        <f t="shared" si="71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 s="15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 s="10">
        <f t="shared" si="71"/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 s="15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 s="10">
        <f t="shared" si="71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 s="15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 s="10">
        <f t="shared" si="71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 s="1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 s="10">
        <f t="shared" si="71"/>
        <v>50.33</v>
      </c>
      <c r="Q906" s="12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 s="15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 s="10">
        <f t="shared" si="71"/>
        <v>32.67</v>
      </c>
      <c r="Q907" s="12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 s="15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 s="10">
        <f t="shared" si="71"/>
        <v>0</v>
      </c>
      <c r="Q908" s="12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 s="15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 s="10">
        <f t="shared" si="71"/>
        <v>0</v>
      </c>
      <c r="Q909" s="12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 s="15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 s="10">
        <f t="shared" si="71"/>
        <v>0</v>
      </c>
      <c r="Q910" s="12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 s="15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 s="10">
        <f t="shared" si="71"/>
        <v>65</v>
      </c>
      <c r="Q911" s="12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 s="15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 s="10">
        <f t="shared" si="71"/>
        <v>24.6</v>
      </c>
      <c r="Q912" s="12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 s="15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 s="10">
        <f t="shared" si="71"/>
        <v>0</v>
      </c>
      <c r="Q913" s="12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 s="15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 s="10">
        <f t="shared" si="71"/>
        <v>15</v>
      </c>
      <c r="Q914" s="12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 s="15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 s="10">
        <f t="shared" si="71"/>
        <v>82.58</v>
      </c>
      <c r="Q915" s="12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 s="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 s="10">
        <f t="shared" si="71"/>
        <v>0</v>
      </c>
      <c r="Q916" s="12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 s="15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 s="10">
        <f t="shared" si="71"/>
        <v>41.67</v>
      </c>
      <c r="Q917" s="12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 s="15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 s="10">
        <f t="shared" si="71"/>
        <v>0</v>
      </c>
      <c r="Q918" s="12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 s="15">
        <f t="shared" si="74"/>
        <v>2010</v>
      </c>
    </row>
    <row r="919" spans="1:21" ht="43.5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 s="10">
        <f t="shared" si="71"/>
        <v>30</v>
      </c>
      <c r="Q919" s="12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 s="15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 s="10">
        <f t="shared" si="71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 s="15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 s="10">
        <f t="shared" si="71"/>
        <v>100</v>
      </c>
      <c r="Q921" s="12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 s="15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 s="10">
        <f t="shared" si="71"/>
        <v>0</v>
      </c>
      <c r="Q922" s="12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 s="15">
        <f t="shared" si="74"/>
        <v>2013</v>
      </c>
    </row>
    <row r="923" spans="1:21" ht="43.5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 s="10">
        <f t="shared" si="71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 s="15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 s="10">
        <f t="shared" si="71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 s="15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 s="10">
        <f t="shared" si="71"/>
        <v>55</v>
      </c>
      <c r="Q925" s="12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 s="1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 s="10">
        <f t="shared" si="71"/>
        <v>21.8</v>
      </c>
      <c r="Q926" s="12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 s="15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 s="10">
        <f t="shared" si="71"/>
        <v>32</v>
      </c>
      <c r="Q927" s="12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 s="15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 s="10">
        <f t="shared" si="71"/>
        <v>0</v>
      </c>
      <c r="Q928" s="12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 s="15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 s="10">
        <f t="shared" si="71"/>
        <v>0</v>
      </c>
      <c r="Q929" s="12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 s="15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 s="10">
        <f t="shared" si="71"/>
        <v>56.25</v>
      </c>
      <c r="Q930" s="12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 s="15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 s="10">
        <f t="shared" si="71"/>
        <v>0</v>
      </c>
      <c r="Q931" s="12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 s="15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 s="10">
        <f t="shared" si="71"/>
        <v>69</v>
      </c>
      <c r="Q932" s="12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 s="15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 s="10">
        <f t="shared" si="71"/>
        <v>18.71</v>
      </c>
      <c r="Q933" s="12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 s="15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 s="10">
        <f t="shared" si="71"/>
        <v>46.03</v>
      </c>
      <c r="Q934" s="12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 s="15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 s="10">
        <f t="shared" si="71"/>
        <v>60</v>
      </c>
      <c r="Q935" s="12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 s="1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 s="10">
        <f t="shared" si="71"/>
        <v>50.67</v>
      </c>
      <c r="Q936" s="12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 s="15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 s="10">
        <f t="shared" si="71"/>
        <v>25</v>
      </c>
      <c r="Q937" s="12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 s="15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 s="10">
        <f t="shared" si="71"/>
        <v>0</v>
      </c>
      <c r="Q938" s="12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 s="15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 s="10">
        <f t="shared" si="71"/>
        <v>20</v>
      </c>
      <c r="Q939" s="12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 s="15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 s="10">
        <f t="shared" si="71"/>
        <v>25</v>
      </c>
      <c r="Q940" s="12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 s="15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 s="10">
        <f t="shared" si="71"/>
        <v>20</v>
      </c>
      <c r="Q941" s="12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 s="15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 s="10">
        <f t="shared" si="71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 s="15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 s="10">
        <f t="shared" si="71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 s="15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 s="10">
        <f t="shared" si="71"/>
        <v>41.75</v>
      </c>
      <c r="Q944" s="12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 s="15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 s="10">
        <f t="shared" si="71"/>
        <v>24.08</v>
      </c>
      <c r="Q945" s="12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 s="1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 s="10">
        <f t="shared" si="71"/>
        <v>69.41</v>
      </c>
      <c r="Q946" s="12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 s="15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 s="10">
        <f t="shared" si="71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 s="15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 s="10">
        <f t="shared" si="71"/>
        <v>57.2</v>
      </c>
      <c r="Q948" s="12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 s="15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 s="10">
        <f t="shared" si="71"/>
        <v>0</v>
      </c>
      <c r="Q949" s="12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 s="15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 s="10">
        <f t="shared" si="71"/>
        <v>60</v>
      </c>
      <c r="Q950" s="12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 s="15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 s="10">
        <f t="shared" si="71"/>
        <v>39</v>
      </c>
      <c r="Q951" s="12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 s="15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 s="10">
        <f t="shared" si="71"/>
        <v>58.42</v>
      </c>
      <c r="Q952" s="12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 s="15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 s="10">
        <f t="shared" si="71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 s="15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 s="10">
        <f t="shared" si="71"/>
        <v>99.86</v>
      </c>
      <c r="Q954" s="12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 s="15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 s="10">
        <f t="shared" si="71"/>
        <v>25.2</v>
      </c>
      <c r="Q955" s="12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 s="1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 s="10">
        <f t="shared" si="71"/>
        <v>89.19</v>
      </c>
      <c r="Q956" s="12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 s="15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 s="10">
        <f t="shared" si="71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 s="15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 s="10">
        <f t="shared" si="71"/>
        <v>50.65</v>
      </c>
      <c r="Q958" s="12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 s="15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 s="10">
        <f t="shared" si="71"/>
        <v>33.29</v>
      </c>
      <c r="Q959" s="12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 s="15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 s="10">
        <f t="shared" si="71"/>
        <v>51.82</v>
      </c>
      <c r="Q960" s="12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 s="15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 s="10">
        <f t="shared" si="71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 s="15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75">ROUND(E962/D962*100,0)</f>
        <v>46</v>
      </c>
      <c r="P962" s="10">
        <f t="shared" si="71"/>
        <v>136.46</v>
      </c>
      <c r="Q962" s="12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 s="15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75"/>
        <v>42</v>
      </c>
      <c r="P963" s="10">
        <f t="shared" ref="P963:P1026" si="76">IFERROR(ROUND(E963/L963,2),0)</f>
        <v>364.35</v>
      </c>
      <c r="Q963" s="12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 s="15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 s="10">
        <f t="shared" si="76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 s="15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 s="10">
        <f t="shared" si="76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 s="1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 s="10">
        <f t="shared" si="76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 s="15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 s="10">
        <f t="shared" si="76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 s="15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 s="10">
        <f t="shared" si="76"/>
        <v>59.2</v>
      </c>
      <c r="Q968" s="12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 s="15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 s="10">
        <f t="shared" si="76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 s="15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 s="10">
        <f t="shared" si="76"/>
        <v>26.5</v>
      </c>
      <c r="Q970" s="12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 s="15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 s="10">
        <f t="shared" si="76"/>
        <v>1272.73</v>
      </c>
      <c r="Q971" s="12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 s="15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 s="10">
        <f t="shared" si="76"/>
        <v>164</v>
      </c>
      <c r="Q972" s="12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 s="15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 s="10">
        <f t="shared" si="76"/>
        <v>45.2</v>
      </c>
      <c r="Q973" s="12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 s="15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 s="10">
        <f t="shared" si="76"/>
        <v>153.88999999999999</v>
      </c>
      <c r="Q974" s="12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 s="15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 s="10">
        <f t="shared" si="76"/>
        <v>51.38</v>
      </c>
      <c r="Q975" s="12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 s="1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 s="10">
        <f t="shared" si="76"/>
        <v>93.33</v>
      </c>
      <c r="Q976" s="12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 s="15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 s="10">
        <f t="shared" si="76"/>
        <v>108.63</v>
      </c>
      <c r="Q977" s="12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 s="15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 s="10">
        <f t="shared" si="76"/>
        <v>160.5</v>
      </c>
      <c r="Q978" s="12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 s="15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 s="10">
        <f t="shared" si="76"/>
        <v>75.75</v>
      </c>
      <c r="Q979" s="12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 s="15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 s="10">
        <f t="shared" si="76"/>
        <v>790.84</v>
      </c>
      <c r="Q980" s="12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 s="15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 s="10">
        <f t="shared" si="76"/>
        <v>301.94</v>
      </c>
      <c r="Q981" s="12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 s="15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 s="10">
        <f t="shared" si="76"/>
        <v>47.94</v>
      </c>
      <c r="Q982" s="12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 s="15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 s="10">
        <f t="shared" si="76"/>
        <v>2.75</v>
      </c>
      <c r="Q983" s="12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 s="15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 s="10">
        <f t="shared" si="76"/>
        <v>1</v>
      </c>
      <c r="Q984" s="12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 s="15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 s="10">
        <f t="shared" si="76"/>
        <v>171.79</v>
      </c>
      <c r="Q985" s="12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 s="1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 s="10">
        <f t="shared" si="76"/>
        <v>35.33</v>
      </c>
      <c r="Q986" s="12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 s="15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 s="10">
        <f t="shared" si="76"/>
        <v>82.09</v>
      </c>
      <c r="Q987" s="12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 s="15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 s="10">
        <f t="shared" si="76"/>
        <v>110.87</v>
      </c>
      <c r="Q988" s="12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 s="15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 s="10">
        <f t="shared" si="76"/>
        <v>161.22</v>
      </c>
      <c r="Q989" s="12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 s="15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 s="10">
        <f t="shared" si="76"/>
        <v>0</v>
      </c>
      <c r="Q990" s="12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 s="15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 s="10">
        <f t="shared" si="76"/>
        <v>52.41</v>
      </c>
      <c r="Q991" s="12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 s="15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 s="10">
        <f t="shared" si="76"/>
        <v>13</v>
      </c>
      <c r="Q992" s="12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 s="15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 s="10">
        <f t="shared" si="76"/>
        <v>30.29</v>
      </c>
      <c r="Q993" s="12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 s="15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 s="10">
        <f t="shared" si="76"/>
        <v>116.75</v>
      </c>
      <c r="Q994" s="12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 s="15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 s="10">
        <f t="shared" si="76"/>
        <v>89.6</v>
      </c>
      <c r="Q995" s="12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 s="1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 s="10">
        <f t="shared" si="76"/>
        <v>424.45</v>
      </c>
      <c r="Q996" s="12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 s="15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 s="10">
        <f t="shared" si="76"/>
        <v>80.67</v>
      </c>
      <c r="Q997" s="12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 s="15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 s="10">
        <f t="shared" si="76"/>
        <v>13</v>
      </c>
      <c r="Q998" s="12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 s="15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 s="10">
        <f t="shared" si="76"/>
        <v>8.1300000000000008</v>
      </c>
      <c r="Q999" s="12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 s="15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 s="10">
        <f t="shared" si="76"/>
        <v>153.43</v>
      </c>
      <c r="Q1000" s="12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 s="15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 s="10">
        <f t="shared" si="76"/>
        <v>292.08</v>
      </c>
      <c r="Q1001" s="12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 s="15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 s="10">
        <f t="shared" si="76"/>
        <v>3304</v>
      </c>
      <c r="Q1002" s="12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 s="15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 s="10">
        <f t="shared" si="76"/>
        <v>1300</v>
      </c>
      <c r="Q1003" s="12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 s="15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 s="10">
        <f t="shared" si="76"/>
        <v>134.55000000000001</v>
      </c>
      <c r="Q1004" s="12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 s="15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 s="10">
        <f t="shared" si="76"/>
        <v>214.07</v>
      </c>
      <c r="Q1005" s="12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 s="1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 s="10">
        <f t="shared" si="76"/>
        <v>216.34</v>
      </c>
      <c r="Q1006" s="12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 s="15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 s="10">
        <f t="shared" si="76"/>
        <v>932.31</v>
      </c>
      <c r="Q1007" s="12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 s="15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 s="10">
        <f t="shared" si="76"/>
        <v>29.25</v>
      </c>
      <c r="Q1008" s="12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 s="15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 s="10">
        <f t="shared" si="76"/>
        <v>174.95</v>
      </c>
      <c r="Q1009" s="12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 s="15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 s="10">
        <f t="shared" si="76"/>
        <v>250</v>
      </c>
      <c r="Q1010" s="12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 s="15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 s="10">
        <f t="shared" si="76"/>
        <v>65</v>
      </c>
      <c r="Q1011" s="12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 s="15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 s="10">
        <f t="shared" si="76"/>
        <v>55</v>
      </c>
      <c r="Q1012" s="12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 s="15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 s="10">
        <f t="shared" si="76"/>
        <v>75</v>
      </c>
      <c r="Q1013" s="12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 s="15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 s="10">
        <f t="shared" si="76"/>
        <v>1389.36</v>
      </c>
      <c r="Q1014" s="12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 s="15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 s="10">
        <f t="shared" si="76"/>
        <v>95.91</v>
      </c>
      <c r="Q1015" s="12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 s="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 s="10">
        <f t="shared" si="76"/>
        <v>191.25</v>
      </c>
      <c r="Q1016" s="12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 s="15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 s="10">
        <f t="shared" si="76"/>
        <v>40</v>
      </c>
      <c r="Q1017" s="12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 s="15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 s="10">
        <f t="shared" si="76"/>
        <v>74.790000000000006</v>
      </c>
      <c r="Q1018" s="12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 s="15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 s="10">
        <f t="shared" si="76"/>
        <v>161.12</v>
      </c>
      <c r="Q1019" s="12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 s="15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 s="10">
        <f t="shared" si="76"/>
        <v>88.71</v>
      </c>
      <c r="Q1020" s="12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 s="15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 s="10">
        <f t="shared" si="76"/>
        <v>53.25</v>
      </c>
      <c r="Q1021" s="12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 s="15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 s="10">
        <f t="shared" si="76"/>
        <v>106.2</v>
      </c>
      <c r="Q1022" s="12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 s="15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 s="10">
        <f t="shared" si="76"/>
        <v>22.08</v>
      </c>
      <c r="Q1023" s="12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 s="15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 s="10">
        <f t="shared" si="76"/>
        <v>31.05</v>
      </c>
      <c r="Q1024" s="12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 s="15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 s="10">
        <f t="shared" si="76"/>
        <v>36.21</v>
      </c>
      <c r="Q1025" s="12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 s="1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80">ROUND(E1026/D1026*100,0)</f>
        <v>119</v>
      </c>
      <c r="P1026" s="10">
        <f t="shared" si="76"/>
        <v>388.98</v>
      </c>
      <c r="Q1026" s="12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 s="15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80"/>
        <v>110</v>
      </c>
      <c r="P1027" s="10">
        <f t="shared" ref="P1027:P1090" si="81">IFERROR(ROUND(E1027/L1027,2),0)</f>
        <v>71.849999999999994</v>
      </c>
      <c r="Q1027" s="12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 s="15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 s="10">
        <f t="shared" si="81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 s="15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 s="10">
        <f t="shared" si="81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 s="15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 s="10">
        <f t="shared" si="81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 s="15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 s="10">
        <f t="shared" si="81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 s="15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 s="10">
        <f t="shared" si="81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 s="15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 s="10">
        <f t="shared" si="81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 s="15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 s="10">
        <f t="shared" si="81"/>
        <v>61.03</v>
      </c>
      <c r="Q1034" s="12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 s="15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 s="10">
        <f t="shared" si="81"/>
        <v>50.59</v>
      </c>
      <c r="Q1035" s="12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 s="1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 s="10">
        <f t="shared" si="81"/>
        <v>39.159999999999997</v>
      </c>
      <c r="Q1036" s="12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 s="15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 s="10">
        <f t="shared" si="81"/>
        <v>65.16</v>
      </c>
      <c r="Q1037" s="12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 s="15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 s="10">
        <f t="shared" si="81"/>
        <v>23.96</v>
      </c>
      <c r="Q1038" s="12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 s="15">
        <f t="shared" si="84"/>
        <v>2012</v>
      </c>
    </row>
    <row r="1039" spans="1:21" ht="43.5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 s="10">
        <f t="shared" si="81"/>
        <v>48.62</v>
      </c>
      <c r="Q1039" s="12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 s="15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 s="10">
        <f t="shared" si="81"/>
        <v>35.74</v>
      </c>
      <c r="Q1040" s="12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 s="15">
        <f t="shared" si="84"/>
        <v>2016</v>
      </c>
    </row>
    <row r="1041" spans="1:21" ht="43.5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 s="10">
        <f t="shared" si="81"/>
        <v>21.37</v>
      </c>
      <c r="Q1041" s="12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 s="15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 s="10">
        <f t="shared" si="81"/>
        <v>250</v>
      </c>
      <c r="Q1042" s="12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 s="15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 s="10">
        <f t="shared" si="81"/>
        <v>0</v>
      </c>
      <c r="Q1043" s="12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 s="15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 s="10">
        <f t="shared" si="81"/>
        <v>10</v>
      </c>
      <c r="Q1044" s="12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 s="15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 s="10">
        <f t="shared" si="81"/>
        <v>29.24</v>
      </c>
      <c r="Q1045" s="12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 s="1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 s="10">
        <f t="shared" si="81"/>
        <v>3</v>
      </c>
      <c r="Q1046" s="12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 s="15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 s="10">
        <f t="shared" si="81"/>
        <v>33.25</v>
      </c>
      <c r="Q1047" s="12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 s="15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 s="10">
        <f t="shared" si="81"/>
        <v>0</v>
      </c>
      <c r="Q1048" s="12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 s="15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 s="10">
        <f t="shared" si="81"/>
        <v>1</v>
      </c>
      <c r="Q1049" s="12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 s="15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 s="10">
        <f t="shared" si="81"/>
        <v>53</v>
      </c>
      <c r="Q1050" s="12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 s="15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 s="10">
        <f t="shared" si="81"/>
        <v>0</v>
      </c>
      <c r="Q1051" s="12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 s="15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 s="10">
        <f t="shared" si="81"/>
        <v>0</v>
      </c>
      <c r="Q1052" s="12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 s="15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 s="10">
        <f t="shared" si="81"/>
        <v>0</v>
      </c>
      <c r="Q1053" s="12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 s="15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 s="10">
        <f t="shared" si="81"/>
        <v>0</v>
      </c>
      <c r="Q1054" s="12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 s="15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 s="10">
        <f t="shared" si="81"/>
        <v>15</v>
      </c>
      <c r="Q1055" s="12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 s="1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 s="10">
        <f t="shared" si="81"/>
        <v>0</v>
      </c>
      <c r="Q1056" s="12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 s="15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 s="10">
        <f t="shared" si="81"/>
        <v>0</v>
      </c>
      <c r="Q1057" s="12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 s="15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 s="10">
        <f t="shared" si="81"/>
        <v>0</v>
      </c>
      <c r="Q1058" s="12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 s="15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 s="10">
        <f t="shared" si="81"/>
        <v>0</v>
      </c>
      <c r="Q1059" s="12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 s="15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 s="10">
        <f t="shared" si="81"/>
        <v>0</v>
      </c>
      <c r="Q1060" s="12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 s="15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 s="10">
        <f t="shared" si="81"/>
        <v>0</v>
      </c>
      <c r="Q1061" s="12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 s="15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 s="10">
        <f t="shared" si="81"/>
        <v>50</v>
      </c>
      <c r="Q1062" s="12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 s="15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 s="10">
        <f t="shared" si="81"/>
        <v>0</v>
      </c>
      <c r="Q1063" s="12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 s="15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 s="10">
        <f t="shared" si="81"/>
        <v>47.5</v>
      </c>
      <c r="Q1064" s="12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 s="15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 s="10">
        <f t="shared" si="81"/>
        <v>0</v>
      </c>
      <c r="Q1065" s="12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 s="1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 s="10">
        <f t="shared" si="81"/>
        <v>65.67</v>
      </c>
      <c r="Q1066" s="12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 s="15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 s="10">
        <f t="shared" si="81"/>
        <v>16.2</v>
      </c>
      <c r="Q1067" s="12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 s="15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 s="10">
        <f t="shared" si="81"/>
        <v>34.130000000000003</v>
      </c>
      <c r="Q1068" s="12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 s="15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 s="10">
        <f t="shared" si="81"/>
        <v>13</v>
      </c>
      <c r="Q1069" s="12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 s="15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 s="10">
        <f t="shared" si="81"/>
        <v>11.25</v>
      </c>
      <c r="Q1070" s="12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 s="15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 s="10">
        <f t="shared" si="81"/>
        <v>40.479999999999997</v>
      </c>
      <c r="Q1071" s="12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 s="15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 s="10">
        <f t="shared" si="81"/>
        <v>35</v>
      </c>
      <c r="Q1072" s="12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 s="15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 s="10">
        <f t="shared" si="81"/>
        <v>0</v>
      </c>
      <c r="Q1073" s="12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 s="15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 s="10">
        <f t="shared" si="81"/>
        <v>12.75</v>
      </c>
      <c r="Q1074" s="12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 s="15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 s="10">
        <f t="shared" si="81"/>
        <v>10</v>
      </c>
      <c r="Q1075" s="12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 s="1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 s="10">
        <f t="shared" si="81"/>
        <v>113.57</v>
      </c>
      <c r="Q1076" s="12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 s="15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 s="10">
        <f t="shared" si="81"/>
        <v>15</v>
      </c>
      <c r="Q1077" s="12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 s="15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 s="10">
        <f t="shared" si="81"/>
        <v>48.28</v>
      </c>
      <c r="Q1078" s="12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 s="15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 s="10">
        <f t="shared" si="81"/>
        <v>43.98</v>
      </c>
      <c r="Q1079" s="12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 s="15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 s="10">
        <f t="shared" si="81"/>
        <v>9</v>
      </c>
      <c r="Q1080" s="12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 s="15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 s="10">
        <f t="shared" si="81"/>
        <v>37.67</v>
      </c>
      <c r="Q1081" s="12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 s="15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 s="10">
        <f t="shared" si="81"/>
        <v>18.579999999999998</v>
      </c>
      <c r="Q1082" s="12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 s="15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 s="10">
        <f t="shared" si="81"/>
        <v>3</v>
      </c>
      <c r="Q1083" s="12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 s="15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 s="10">
        <f t="shared" si="81"/>
        <v>18.670000000000002</v>
      </c>
      <c r="Q1084" s="12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 s="15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 s="10">
        <f t="shared" si="81"/>
        <v>410</v>
      </c>
      <c r="Q1085" s="12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 s="1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 s="10">
        <f t="shared" si="81"/>
        <v>0</v>
      </c>
      <c r="Q1086" s="12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 s="15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 s="10">
        <f t="shared" si="81"/>
        <v>114</v>
      </c>
      <c r="Q1087" s="12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 s="15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 s="10">
        <f t="shared" si="81"/>
        <v>7.5</v>
      </c>
      <c r="Q1088" s="12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 s="15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 s="10">
        <f t="shared" si="81"/>
        <v>0</v>
      </c>
      <c r="Q1089" s="12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 s="15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85">ROUND(E1090/D1090*100,0)</f>
        <v>14</v>
      </c>
      <c r="P1090" s="10">
        <f t="shared" si="81"/>
        <v>43.42</v>
      </c>
      <c r="Q1090" s="12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 s="15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85"/>
        <v>8</v>
      </c>
      <c r="P1091" s="10">
        <f t="shared" ref="P1091:P1154" si="86">IFERROR(ROUND(E1091/L1091,2),0)</f>
        <v>23.96</v>
      </c>
      <c r="Q1091" s="12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 s="15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 s="10">
        <f t="shared" si="86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 s="15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 s="10">
        <f t="shared" si="86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 s="15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 s="10">
        <f t="shared" si="86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 s="15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 s="10">
        <f t="shared" si="86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 s="1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 s="10">
        <f t="shared" si="86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 s="15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 s="10">
        <f t="shared" si="86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 s="15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 s="10">
        <f t="shared" si="86"/>
        <v>74.209999999999994</v>
      </c>
      <c r="Q1098" s="12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 s="15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 s="10">
        <f t="shared" si="86"/>
        <v>6.71</v>
      </c>
      <c r="Q1099" s="12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 s="15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 s="10">
        <f t="shared" si="86"/>
        <v>81.95</v>
      </c>
      <c r="Q1100" s="12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 s="15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 s="10">
        <f t="shared" si="86"/>
        <v>25</v>
      </c>
      <c r="Q1101" s="12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 s="15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 s="10">
        <f t="shared" si="86"/>
        <v>10</v>
      </c>
      <c r="Q1102" s="12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 s="15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 s="10">
        <f t="shared" si="86"/>
        <v>6.83</v>
      </c>
      <c r="Q1103" s="12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 s="15">
        <f t="shared" si="89"/>
        <v>2016</v>
      </c>
    </row>
    <row r="1104" spans="1:21" ht="43.5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 s="10">
        <f t="shared" si="86"/>
        <v>17.71</v>
      </c>
      <c r="Q1104" s="12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 s="15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 s="10">
        <f t="shared" si="86"/>
        <v>16.2</v>
      </c>
      <c r="Q1105" s="12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 s="1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 s="10">
        <f t="shared" si="86"/>
        <v>80.3</v>
      </c>
      <c r="Q1106" s="12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 s="15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 s="10">
        <f t="shared" si="86"/>
        <v>71.55</v>
      </c>
      <c r="Q1107" s="12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 s="15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 s="10">
        <f t="shared" si="86"/>
        <v>23.57</v>
      </c>
      <c r="Q1108" s="12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 s="15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 s="10">
        <f t="shared" si="86"/>
        <v>0</v>
      </c>
      <c r="Q1109" s="12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 s="15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 s="10">
        <f t="shared" si="86"/>
        <v>34.880000000000003</v>
      </c>
      <c r="Q1110" s="12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 s="15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 s="10">
        <f t="shared" si="86"/>
        <v>15</v>
      </c>
      <c r="Q1111" s="12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 s="15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 s="10">
        <f t="shared" si="86"/>
        <v>23.18</v>
      </c>
      <c r="Q1112" s="12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 s="15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 s="10">
        <f t="shared" si="86"/>
        <v>1</v>
      </c>
      <c r="Q1113" s="12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 s="15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 s="10">
        <f t="shared" si="86"/>
        <v>100.23</v>
      </c>
      <c r="Q1114" s="12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 s="15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 s="10">
        <f t="shared" si="86"/>
        <v>5</v>
      </c>
      <c r="Q1115" s="12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 s="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 s="10">
        <f t="shared" si="86"/>
        <v>3.33</v>
      </c>
      <c r="Q1116" s="12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 s="15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 s="10">
        <f t="shared" si="86"/>
        <v>13.25</v>
      </c>
      <c r="Q1117" s="12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 s="15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 s="10">
        <f t="shared" si="86"/>
        <v>17.850000000000001</v>
      </c>
      <c r="Q1118" s="12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 s="15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 s="10">
        <f t="shared" si="86"/>
        <v>10.38</v>
      </c>
      <c r="Q1119" s="12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 s="15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 s="10">
        <f t="shared" si="86"/>
        <v>36.33</v>
      </c>
      <c r="Q1120" s="12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 s="15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 s="10">
        <f t="shared" si="86"/>
        <v>5</v>
      </c>
      <c r="Q1121" s="12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 s="15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 s="10">
        <f t="shared" si="86"/>
        <v>0</v>
      </c>
      <c r="Q1122" s="12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 s="15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 s="10">
        <f t="shared" si="86"/>
        <v>5.8</v>
      </c>
      <c r="Q1123" s="12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 s="15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 s="10">
        <f t="shared" si="86"/>
        <v>0</v>
      </c>
      <c r="Q1124" s="12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 s="15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 s="10">
        <f t="shared" si="86"/>
        <v>3.67</v>
      </c>
      <c r="Q1125" s="12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 s="1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 s="10">
        <f t="shared" si="86"/>
        <v>60.71</v>
      </c>
      <c r="Q1126" s="12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 s="15">
        <f t="shared" si="89"/>
        <v>2015</v>
      </c>
    </row>
    <row r="1127" spans="1:21" ht="43.5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 s="10">
        <f t="shared" si="86"/>
        <v>0</v>
      </c>
      <c r="Q1127" s="12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 s="15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 s="10">
        <f t="shared" si="86"/>
        <v>5</v>
      </c>
      <c r="Q1128" s="12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 s="15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 s="10">
        <f t="shared" si="86"/>
        <v>25.43</v>
      </c>
      <c r="Q1129" s="12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 s="15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 s="10">
        <f t="shared" si="86"/>
        <v>1</v>
      </c>
      <c r="Q1130" s="12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 s="15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 s="10">
        <f t="shared" si="86"/>
        <v>10.5</v>
      </c>
      <c r="Q1131" s="12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 s="15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 s="10">
        <f t="shared" si="86"/>
        <v>3.67</v>
      </c>
      <c r="Q1132" s="12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 s="15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 s="10">
        <f t="shared" si="86"/>
        <v>0</v>
      </c>
      <c r="Q1133" s="12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 s="15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 s="10">
        <f t="shared" si="86"/>
        <v>110.62</v>
      </c>
      <c r="Q1134" s="12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 s="15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 s="10">
        <f t="shared" si="86"/>
        <v>20</v>
      </c>
      <c r="Q1135" s="12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 s="1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 s="10">
        <f t="shared" si="86"/>
        <v>1</v>
      </c>
      <c r="Q1136" s="12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 s="15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 s="10">
        <f t="shared" si="86"/>
        <v>50</v>
      </c>
      <c r="Q1137" s="12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 s="15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 s="10">
        <f t="shared" si="86"/>
        <v>45</v>
      </c>
      <c r="Q1138" s="12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 s="15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 s="10">
        <f t="shared" si="86"/>
        <v>253.21</v>
      </c>
      <c r="Q1139" s="12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 s="15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 s="10">
        <f t="shared" si="86"/>
        <v>31.25</v>
      </c>
      <c r="Q1140" s="12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 s="15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 s="10">
        <f t="shared" si="86"/>
        <v>5</v>
      </c>
      <c r="Q1141" s="12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 s="15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 s="10">
        <f t="shared" si="86"/>
        <v>0</v>
      </c>
      <c r="Q1142" s="12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 s="15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 s="10">
        <f t="shared" si="86"/>
        <v>0</v>
      </c>
      <c r="Q1143" s="12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 s="15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 s="10">
        <f t="shared" si="86"/>
        <v>0</v>
      </c>
      <c r="Q1144" s="12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 s="15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 s="10">
        <f t="shared" si="86"/>
        <v>23.25</v>
      </c>
      <c r="Q1145" s="12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 s="1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 s="10">
        <f t="shared" si="86"/>
        <v>0</v>
      </c>
      <c r="Q1146" s="12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 s="15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 s="10">
        <f t="shared" si="86"/>
        <v>100</v>
      </c>
      <c r="Q1147" s="12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 s="15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 s="10">
        <f t="shared" si="86"/>
        <v>44.17</v>
      </c>
      <c r="Q1148" s="12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 s="15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 s="10">
        <f t="shared" si="86"/>
        <v>0</v>
      </c>
      <c r="Q1149" s="12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 s="15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 s="10">
        <f t="shared" si="86"/>
        <v>24.33</v>
      </c>
      <c r="Q1150" s="12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 s="15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 s="10">
        <f t="shared" si="86"/>
        <v>37.5</v>
      </c>
      <c r="Q1151" s="12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 s="15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 s="10">
        <f t="shared" si="86"/>
        <v>42</v>
      </c>
      <c r="Q1152" s="12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 s="15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 s="10">
        <f t="shared" si="86"/>
        <v>0</v>
      </c>
      <c r="Q1153" s="12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 s="15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90">ROUND(E1154/D1154*100,0)</f>
        <v>6</v>
      </c>
      <c r="P1154" s="10">
        <f t="shared" si="86"/>
        <v>60.73</v>
      </c>
      <c r="Q1154" s="12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 s="15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90"/>
        <v>1</v>
      </c>
      <c r="P1155" s="10">
        <f t="shared" ref="P1155:P1218" si="91">IFERROR(ROUND(E1155/L1155,2),0)</f>
        <v>50</v>
      </c>
      <c r="Q1155" s="12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 s="1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 s="10">
        <f t="shared" si="91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 s="15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 s="10">
        <f t="shared" si="91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 s="15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 s="10">
        <f t="shared" si="91"/>
        <v>0</v>
      </c>
      <c r="Q1158" s="12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 s="15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 s="10">
        <f t="shared" si="91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 s="15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 s="10">
        <f t="shared" si="91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 s="15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 s="10">
        <f t="shared" si="91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 s="15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 s="10">
        <f t="shared" si="91"/>
        <v>60.79</v>
      </c>
      <c r="Q1162" s="12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 s="15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 s="10">
        <f t="shared" si="91"/>
        <v>0</v>
      </c>
      <c r="Q1163" s="12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 s="15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 s="10">
        <f t="shared" si="91"/>
        <v>17.5</v>
      </c>
      <c r="Q1164" s="12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 s="15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 s="10">
        <f t="shared" si="91"/>
        <v>0</v>
      </c>
      <c r="Q1165" s="12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 s="1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 s="10">
        <f t="shared" si="91"/>
        <v>0</v>
      </c>
      <c r="Q1166" s="12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 s="15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 s="10">
        <f t="shared" si="91"/>
        <v>82.82</v>
      </c>
      <c r="Q1167" s="12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 s="15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 s="10">
        <f t="shared" si="91"/>
        <v>358.88</v>
      </c>
      <c r="Q1168" s="12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 s="15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 s="10">
        <f t="shared" si="91"/>
        <v>61.19</v>
      </c>
      <c r="Q1169" s="12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 s="15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 s="10">
        <f t="shared" si="91"/>
        <v>340</v>
      </c>
      <c r="Q1170" s="12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 s="15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 s="10">
        <f t="shared" si="91"/>
        <v>5.67</v>
      </c>
      <c r="Q1171" s="12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 s="15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 s="10">
        <f t="shared" si="91"/>
        <v>50</v>
      </c>
      <c r="Q1172" s="12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 s="15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 s="10">
        <f t="shared" si="91"/>
        <v>25</v>
      </c>
      <c r="Q1173" s="12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 s="15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 s="10">
        <f t="shared" si="91"/>
        <v>0</v>
      </c>
      <c r="Q1174" s="12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 s="15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 s="10">
        <f t="shared" si="91"/>
        <v>30</v>
      </c>
      <c r="Q1175" s="12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 s="1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 s="10">
        <f t="shared" si="91"/>
        <v>46.63</v>
      </c>
      <c r="Q1176" s="12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 s="15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 s="10">
        <f t="shared" si="91"/>
        <v>65</v>
      </c>
      <c r="Q1177" s="12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 s="15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 s="10">
        <f t="shared" si="91"/>
        <v>10</v>
      </c>
      <c r="Q1178" s="12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 s="15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 s="10">
        <f t="shared" si="91"/>
        <v>0</v>
      </c>
      <c r="Q1179" s="12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 s="15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 s="10">
        <f t="shared" si="91"/>
        <v>5</v>
      </c>
      <c r="Q1180" s="12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 s="15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 s="10">
        <f t="shared" si="91"/>
        <v>640</v>
      </c>
      <c r="Q1181" s="12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 s="15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 s="10">
        <f t="shared" si="91"/>
        <v>69.12</v>
      </c>
      <c r="Q1182" s="12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 s="15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 s="10">
        <f t="shared" si="91"/>
        <v>1.33</v>
      </c>
      <c r="Q1183" s="12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 s="15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 s="10">
        <f t="shared" si="91"/>
        <v>10.5</v>
      </c>
      <c r="Q1184" s="12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 s="15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 s="10">
        <f t="shared" si="91"/>
        <v>33.33</v>
      </c>
      <c r="Q1185" s="12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 s="1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 s="10">
        <f t="shared" si="91"/>
        <v>61.56</v>
      </c>
      <c r="Q1186" s="12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 s="15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 s="10">
        <f t="shared" si="91"/>
        <v>118.74</v>
      </c>
      <c r="Q1187" s="12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 s="15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 s="10">
        <f t="shared" si="91"/>
        <v>65.08</v>
      </c>
      <c r="Q1188" s="12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 s="15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 s="10">
        <f t="shared" si="91"/>
        <v>130.16</v>
      </c>
      <c r="Q1189" s="12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 s="15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 s="10">
        <f t="shared" si="91"/>
        <v>37.78</v>
      </c>
      <c r="Q1190" s="12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 s="15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 s="10">
        <f t="shared" si="91"/>
        <v>112.79</v>
      </c>
      <c r="Q1191" s="12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 s="15">
        <f t="shared" si="94"/>
        <v>2016</v>
      </c>
    </row>
    <row r="1192" spans="1:21" ht="29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 s="10">
        <f t="shared" si="91"/>
        <v>51.92</v>
      </c>
      <c r="Q1192" s="12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 s="15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 s="10">
        <f t="shared" si="91"/>
        <v>89.24</v>
      </c>
      <c r="Q1193" s="12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 s="15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 s="10">
        <f t="shared" si="91"/>
        <v>19.329999999999998</v>
      </c>
      <c r="Q1194" s="12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 s="15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 s="10">
        <f t="shared" si="91"/>
        <v>79.97</v>
      </c>
      <c r="Q1195" s="12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 s="1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 s="10">
        <f t="shared" si="91"/>
        <v>56.41</v>
      </c>
      <c r="Q1196" s="12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 s="15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 s="10">
        <f t="shared" si="91"/>
        <v>79.41</v>
      </c>
      <c r="Q1197" s="12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 s="15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 s="10">
        <f t="shared" si="91"/>
        <v>76.44</v>
      </c>
      <c r="Q1198" s="12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 s="15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 s="10">
        <f t="shared" si="91"/>
        <v>121</v>
      </c>
      <c r="Q1199" s="12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 s="15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 s="10">
        <f t="shared" si="91"/>
        <v>54.62</v>
      </c>
      <c r="Q1200" s="12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 s="15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 s="10">
        <f t="shared" si="91"/>
        <v>299.22000000000003</v>
      </c>
      <c r="Q1201" s="12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 s="15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 s="10">
        <f t="shared" si="91"/>
        <v>58.53</v>
      </c>
      <c r="Q1202" s="12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 s="15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 s="10">
        <f t="shared" si="91"/>
        <v>55.37</v>
      </c>
      <c r="Q1203" s="12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 s="15">
        <f t="shared" si="94"/>
        <v>2016</v>
      </c>
    </row>
    <row r="1204" spans="1:21" ht="43.5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 s="10">
        <f t="shared" si="91"/>
        <v>183.8</v>
      </c>
      <c r="Q1204" s="12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 s="15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 s="10">
        <f t="shared" si="91"/>
        <v>165.35</v>
      </c>
      <c r="Q1205" s="12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 s="1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 s="10">
        <f t="shared" si="91"/>
        <v>234.79</v>
      </c>
      <c r="Q1206" s="12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 s="15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 s="10">
        <f t="shared" si="91"/>
        <v>211.48</v>
      </c>
      <c r="Q1207" s="12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 s="15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 s="10">
        <f t="shared" si="91"/>
        <v>32.340000000000003</v>
      </c>
      <c r="Q1208" s="12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 s="15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 s="10">
        <f t="shared" si="91"/>
        <v>123.38</v>
      </c>
      <c r="Q1209" s="12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 s="15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 s="10">
        <f t="shared" si="91"/>
        <v>207.07</v>
      </c>
      <c r="Q1210" s="12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 s="15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 s="10">
        <f t="shared" si="91"/>
        <v>138.26</v>
      </c>
      <c r="Q1211" s="12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 s="15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 s="10">
        <f t="shared" si="91"/>
        <v>493.82</v>
      </c>
      <c r="Q1212" s="12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 s="15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 s="10">
        <f t="shared" si="91"/>
        <v>168.5</v>
      </c>
      <c r="Q1213" s="12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 s="15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 s="10">
        <f t="shared" si="91"/>
        <v>38.869999999999997</v>
      </c>
      <c r="Q1214" s="12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 s="15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 s="10">
        <f t="shared" si="91"/>
        <v>61.53</v>
      </c>
      <c r="Q1215" s="12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 s="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 s="10">
        <f t="shared" si="91"/>
        <v>105.44</v>
      </c>
      <c r="Q1216" s="12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 s="15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 s="10">
        <f t="shared" si="91"/>
        <v>71.59</v>
      </c>
      <c r="Q1217" s="12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 s="15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95">ROUND(E1218/D1218*100,0)</f>
        <v>146</v>
      </c>
      <c r="P1218" s="10">
        <f t="shared" si="91"/>
        <v>91.88</v>
      </c>
      <c r="Q1218" s="12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 s="15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95"/>
        <v>103</v>
      </c>
      <c r="P1219" s="10">
        <f t="shared" ref="P1219:P1282" si="96">IFERROR(ROUND(E1219/L1219,2),0)</f>
        <v>148.57</v>
      </c>
      <c r="Q1219" s="12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 s="15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 s="10">
        <f t="shared" si="96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 s="15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 s="10">
        <f t="shared" si="96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 s="15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 s="10">
        <f t="shared" si="96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 s="15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 s="10">
        <f t="shared" si="96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 s="15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 s="10">
        <f t="shared" si="96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 s="15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 s="10">
        <f t="shared" si="96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 s="1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 s="10">
        <f t="shared" si="96"/>
        <v>58.89</v>
      </c>
      <c r="Q1226" s="12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 s="15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 s="10">
        <f t="shared" si="96"/>
        <v>44</v>
      </c>
      <c r="Q1227" s="12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 s="15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 s="10">
        <f t="shared" si="96"/>
        <v>48.43</v>
      </c>
      <c r="Q1228" s="12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 s="15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 s="10">
        <f t="shared" si="96"/>
        <v>0</v>
      </c>
      <c r="Q1229" s="12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 s="15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 s="10">
        <f t="shared" si="96"/>
        <v>61.04</v>
      </c>
      <c r="Q1230" s="12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 s="15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 s="10">
        <f t="shared" si="96"/>
        <v>25</v>
      </c>
      <c r="Q1231" s="12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 s="15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 s="10">
        <f t="shared" si="96"/>
        <v>0</v>
      </c>
      <c r="Q1232" s="12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 s="15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 s="10">
        <f t="shared" si="96"/>
        <v>0</v>
      </c>
      <c r="Q1233" s="12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 s="15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 s="10">
        <f t="shared" si="96"/>
        <v>40</v>
      </c>
      <c r="Q1234" s="12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 s="15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 s="10">
        <f t="shared" si="96"/>
        <v>19.329999999999998</v>
      </c>
      <c r="Q1235" s="12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 s="1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 s="10">
        <f t="shared" si="96"/>
        <v>0</v>
      </c>
      <c r="Q1236" s="12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 s="15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 s="10">
        <f t="shared" si="96"/>
        <v>35</v>
      </c>
      <c r="Q1237" s="12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 s="15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 s="10">
        <f t="shared" si="96"/>
        <v>0</v>
      </c>
      <c r="Q1238" s="12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 s="15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 s="10">
        <f t="shared" si="96"/>
        <v>0</v>
      </c>
      <c r="Q1239" s="12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 s="15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 s="10">
        <f t="shared" si="96"/>
        <v>59.33</v>
      </c>
      <c r="Q1240" s="12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 s="15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 s="10">
        <f t="shared" si="96"/>
        <v>0</v>
      </c>
      <c r="Q1241" s="12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 s="15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 s="10">
        <f t="shared" si="96"/>
        <v>30.13</v>
      </c>
      <c r="Q1242" s="12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 s="15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 s="10">
        <f t="shared" si="96"/>
        <v>74.62</v>
      </c>
      <c r="Q1243" s="12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 s="15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 s="10">
        <f t="shared" si="96"/>
        <v>5</v>
      </c>
      <c r="Q1244" s="12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 s="15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 s="10">
        <f t="shared" si="96"/>
        <v>44.5</v>
      </c>
      <c r="Q1245" s="12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 s="1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 s="10">
        <f t="shared" si="96"/>
        <v>46.13</v>
      </c>
      <c r="Q1246" s="12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 s="15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 s="10">
        <f t="shared" si="96"/>
        <v>141.47</v>
      </c>
      <c r="Q1247" s="12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 s="15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 s="10">
        <f t="shared" si="96"/>
        <v>75.48</v>
      </c>
      <c r="Q1248" s="12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 s="15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 s="10">
        <f t="shared" si="96"/>
        <v>85.5</v>
      </c>
      <c r="Q1249" s="12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 s="15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 s="10">
        <f t="shared" si="96"/>
        <v>64.25</v>
      </c>
      <c r="Q1250" s="12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 s="15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 s="10">
        <f t="shared" si="96"/>
        <v>64.47</v>
      </c>
      <c r="Q1251" s="12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 s="15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 s="10">
        <f t="shared" si="96"/>
        <v>118.2</v>
      </c>
      <c r="Q1252" s="12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 s="15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 s="10">
        <f t="shared" si="96"/>
        <v>82.54</v>
      </c>
      <c r="Q1253" s="12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 s="15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 s="10">
        <f t="shared" si="96"/>
        <v>34.17</v>
      </c>
      <c r="Q1254" s="12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 s="15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 s="10">
        <f t="shared" si="96"/>
        <v>42.73</v>
      </c>
      <c r="Q1255" s="12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 s="1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 s="10">
        <f t="shared" si="96"/>
        <v>94.49</v>
      </c>
      <c r="Q1256" s="12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 s="15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 s="10">
        <f t="shared" si="96"/>
        <v>55.7</v>
      </c>
      <c r="Q1257" s="12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 s="15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 s="10">
        <f t="shared" si="96"/>
        <v>98.03</v>
      </c>
      <c r="Q1258" s="12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 s="15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 s="10">
        <f t="shared" si="96"/>
        <v>92.1</v>
      </c>
      <c r="Q1259" s="12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 s="15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 s="10">
        <f t="shared" si="96"/>
        <v>38.18</v>
      </c>
      <c r="Q1260" s="12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 s="15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 s="10">
        <f t="shared" si="96"/>
        <v>27.15</v>
      </c>
      <c r="Q1261" s="12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 s="15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 s="10">
        <f t="shared" si="96"/>
        <v>50.69</v>
      </c>
      <c r="Q1262" s="12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 s="15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 s="10">
        <f t="shared" si="96"/>
        <v>38.94</v>
      </c>
      <c r="Q1263" s="12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 s="15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 s="10">
        <f t="shared" si="96"/>
        <v>77.64</v>
      </c>
      <c r="Q1264" s="12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 s="15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 s="10">
        <f t="shared" si="96"/>
        <v>43.54</v>
      </c>
      <c r="Q1265" s="12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 s="1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 s="10">
        <f t="shared" si="96"/>
        <v>31.82</v>
      </c>
      <c r="Q1266" s="12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 s="15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 s="10">
        <f t="shared" si="96"/>
        <v>63.18</v>
      </c>
      <c r="Q1267" s="12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 s="15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 s="10">
        <f t="shared" si="96"/>
        <v>190.9</v>
      </c>
      <c r="Q1268" s="12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 s="15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 s="10">
        <f t="shared" si="96"/>
        <v>140.86000000000001</v>
      </c>
      <c r="Q1269" s="12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 s="15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 s="10">
        <f t="shared" si="96"/>
        <v>76.92</v>
      </c>
      <c r="Q1270" s="12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 s="15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 s="10">
        <f t="shared" si="96"/>
        <v>99.16</v>
      </c>
      <c r="Q1271" s="12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 s="15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 s="10">
        <f t="shared" si="96"/>
        <v>67.88</v>
      </c>
      <c r="Q1272" s="12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 s="15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 s="10">
        <f t="shared" si="96"/>
        <v>246.29</v>
      </c>
      <c r="Q1273" s="12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 s="15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 s="10">
        <f t="shared" si="96"/>
        <v>189.29</v>
      </c>
      <c r="Q1274" s="12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 s="15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 s="10">
        <f t="shared" si="96"/>
        <v>76.67</v>
      </c>
      <c r="Q1275" s="12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 s="1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 s="10">
        <f t="shared" si="96"/>
        <v>82.96</v>
      </c>
      <c r="Q1276" s="12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 s="15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 s="10">
        <f t="shared" si="96"/>
        <v>62.52</v>
      </c>
      <c r="Q1277" s="12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 s="15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 s="10">
        <f t="shared" si="96"/>
        <v>46.07</v>
      </c>
      <c r="Q1278" s="12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 s="15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 s="10">
        <f t="shared" si="96"/>
        <v>38.54</v>
      </c>
      <c r="Q1279" s="12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 s="15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 s="10">
        <f t="shared" si="96"/>
        <v>53.01</v>
      </c>
      <c r="Q1280" s="12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 s="15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 s="10">
        <f t="shared" si="96"/>
        <v>73.36</v>
      </c>
      <c r="Q1281" s="12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 s="15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100">ROUND(E1282/D1282*100,0)</f>
        <v>111</v>
      </c>
      <c r="P1282" s="10">
        <f t="shared" si="96"/>
        <v>127.98</v>
      </c>
      <c r="Q1282" s="12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 s="15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00"/>
        <v>111</v>
      </c>
      <c r="P1283" s="10">
        <f t="shared" ref="P1283:P1346" si="101">IFERROR(ROUND(E1283/L1283,2),0)</f>
        <v>104.73</v>
      </c>
      <c r="Q1283" s="12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 s="15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 s="10">
        <f t="shared" si="101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 s="15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 s="10">
        <f t="shared" si="101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 s="1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 s="10">
        <f t="shared" si="101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 s="15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 s="10">
        <f t="shared" si="101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 s="15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 s="10">
        <f t="shared" si="101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 s="15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 s="10">
        <f t="shared" si="101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 s="15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 s="10">
        <f t="shared" si="101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 s="15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 s="10">
        <f t="shared" si="101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 s="15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 s="10">
        <f t="shared" si="101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 s="15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 s="10">
        <f t="shared" si="101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 s="15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 s="10">
        <f t="shared" si="101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 s="15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 s="10">
        <f t="shared" si="101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 s="1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 s="10">
        <f t="shared" si="101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 s="15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 s="10">
        <f t="shared" si="101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 s="15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 s="10">
        <f t="shared" si="101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 s="15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 s="10">
        <f t="shared" si="101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 s="15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 s="10">
        <f t="shared" si="101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 s="15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 s="10">
        <f t="shared" si="101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 s="15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 s="10">
        <f t="shared" si="101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 s="15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 s="10">
        <f t="shared" si="101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 s="15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 s="10">
        <f t="shared" si="101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 s="15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 s="10">
        <f t="shared" si="101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 s="1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 s="10">
        <f t="shared" si="101"/>
        <v>152.41</v>
      </c>
      <c r="Q1306" s="12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 s="15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 s="10">
        <f t="shared" si="101"/>
        <v>90.62</v>
      </c>
      <c r="Q1307" s="12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 s="15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 s="10">
        <f t="shared" si="101"/>
        <v>201.6</v>
      </c>
      <c r="Q1308" s="12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 s="15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 s="10">
        <f t="shared" si="101"/>
        <v>127.93</v>
      </c>
      <c r="Q1309" s="12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 s="15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 s="10">
        <f t="shared" si="101"/>
        <v>29.89</v>
      </c>
      <c r="Q1310" s="12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 s="15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 s="10">
        <f t="shared" si="101"/>
        <v>367.97</v>
      </c>
      <c r="Q1311" s="12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 s="15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 s="10">
        <f t="shared" si="101"/>
        <v>129.16999999999999</v>
      </c>
      <c r="Q1312" s="12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 s="15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 s="10">
        <f t="shared" si="101"/>
        <v>800.7</v>
      </c>
      <c r="Q1313" s="12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 s="15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 s="10">
        <f t="shared" si="101"/>
        <v>28</v>
      </c>
      <c r="Q1314" s="12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 s="15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 s="10">
        <f t="shared" si="101"/>
        <v>102.02</v>
      </c>
      <c r="Q1315" s="12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 s="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 s="10">
        <f t="shared" si="101"/>
        <v>184.36</v>
      </c>
      <c r="Q1316" s="12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 s="15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 s="10">
        <f t="shared" si="101"/>
        <v>162.91999999999999</v>
      </c>
      <c r="Q1317" s="12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 s="15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 s="10">
        <f t="shared" si="101"/>
        <v>1</v>
      </c>
      <c r="Q1318" s="12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 s="15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 s="10">
        <f t="shared" si="101"/>
        <v>603.53</v>
      </c>
      <c r="Q1319" s="12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 s="15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 s="10">
        <f t="shared" si="101"/>
        <v>45.41</v>
      </c>
      <c r="Q1320" s="12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 s="15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 s="10">
        <f t="shared" si="101"/>
        <v>97.33</v>
      </c>
      <c r="Q1321" s="12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 s="15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 s="10">
        <f t="shared" si="101"/>
        <v>167.67</v>
      </c>
      <c r="Q1322" s="12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 s="15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 s="10">
        <f t="shared" si="101"/>
        <v>859.86</v>
      </c>
      <c r="Q1323" s="12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 s="15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 s="10">
        <f t="shared" si="101"/>
        <v>26.5</v>
      </c>
      <c r="Q1324" s="12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 s="15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 s="10">
        <f t="shared" si="101"/>
        <v>30.27</v>
      </c>
      <c r="Q1325" s="12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 s="1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 s="10">
        <f t="shared" si="101"/>
        <v>54.67</v>
      </c>
      <c r="Q1326" s="12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 s="15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 s="10">
        <f t="shared" si="101"/>
        <v>60.75</v>
      </c>
      <c r="Q1327" s="12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 s="15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 s="10">
        <f t="shared" si="101"/>
        <v>102.73</v>
      </c>
      <c r="Q1328" s="12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 s="15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 s="10">
        <f t="shared" si="101"/>
        <v>41.59</v>
      </c>
      <c r="Q1329" s="12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 s="15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 s="10">
        <f t="shared" si="101"/>
        <v>116.53</v>
      </c>
      <c r="Q1330" s="12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 s="15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 s="10">
        <f t="shared" si="101"/>
        <v>45.33</v>
      </c>
      <c r="Q1331" s="12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 s="15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 s="10">
        <f t="shared" si="101"/>
        <v>157.46</v>
      </c>
      <c r="Q1332" s="12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 s="15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 s="10">
        <f t="shared" si="101"/>
        <v>100.5</v>
      </c>
      <c r="Q1333" s="12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 s="15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 s="10">
        <f t="shared" si="101"/>
        <v>0</v>
      </c>
      <c r="Q1334" s="12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 s="15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 s="10">
        <f t="shared" si="101"/>
        <v>0</v>
      </c>
      <c r="Q1335" s="12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 s="1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 s="10">
        <f t="shared" si="101"/>
        <v>51.82</v>
      </c>
      <c r="Q1336" s="12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 s="15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 s="10">
        <f t="shared" si="101"/>
        <v>308.75</v>
      </c>
      <c r="Q1337" s="12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 s="15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 s="10">
        <f t="shared" si="101"/>
        <v>379.23</v>
      </c>
      <c r="Q1338" s="12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 s="15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 s="10">
        <f t="shared" si="101"/>
        <v>176.36</v>
      </c>
      <c r="Q1339" s="12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 s="15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 s="10">
        <f t="shared" si="101"/>
        <v>66.069999999999993</v>
      </c>
      <c r="Q1340" s="12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 s="15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 s="10">
        <f t="shared" si="101"/>
        <v>89.65</v>
      </c>
      <c r="Q1341" s="12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 s="15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 s="10">
        <f t="shared" si="101"/>
        <v>0</v>
      </c>
      <c r="Q1342" s="12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 s="15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 s="10">
        <f t="shared" si="101"/>
        <v>382.39</v>
      </c>
      <c r="Q1343" s="12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 s="15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 s="10">
        <f t="shared" si="101"/>
        <v>100</v>
      </c>
      <c r="Q1344" s="12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 s="15">
        <f t="shared" si="104"/>
        <v>2015</v>
      </c>
    </row>
    <row r="1345" spans="1:21" ht="43.5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 s="10">
        <f t="shared" si="101"/>
        <v>158.36000000000001</v>
      </c>
      <c r="Q1345" s="12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 s="1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105">ROUND(E1346/D1346*100,0)</f>
        <v>378</v>
      </c>
      <c r="P1346" s="10">
        <f t="shared" si="101"/>
        <v>40.76</v>
      </c>
      <c r="Q1346" s="12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 s="15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05"/>
        <v>125</v>
      </c>
      <c r="P1347" s="10">
        <f t="shared" ref="P1347:P1410" si="106">IFERROR(ROUND(E1347/L1347,2),0)</f>
        <v>53.57</v>
      </c>
      <c r="Q1347" s="12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 s="15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 s="10">
        <f t="shared" si="106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 s="15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 s="10">
        <f t="shared" si="106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 s="15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 s="10">
        <f t="shared" si="106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 s="15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 s="10">
        <f t="shared" si="106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 s="15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 s="10">
        <f t="shared" si="106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 s="15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 s="10">
        <f t="shared" si="106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 s="15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 s="10">
        <f t="shared" si="106"/>
        <v>59.97</v>
      </c>
      <c r="Q1354" s="12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 s="15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 s="10">
        <f t="shared" si="106"/>
        <v>31.81</v>
      </c>
      <c r="Q1355" s="12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 s="1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 s="10">
        <f t="shared" si="106"/>
        <v>24.42</v>
      </c>
      <c r="Q1356" s="12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 s="15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 s="10">
        <f t="shared" si="106"/>
        <v>25.35</v>
      </c>
      <c r="Q1357" s="12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 s="15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 s="10">
        <f t="shared" si="106"/>
        <v>71.44</v>
      </c>
      <c r="Q1358" s="12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 s="15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 s="10">
        <f t="shared" si="106"/>
        <v>38.549999999999997</v>
      </c>
      <c r="Q1359" s="12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 s="15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 s="10">
        <f t="shared" si="106"/>
        <v>68.37</v>
      </c>
      <c r="Q1360" s="12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 s="15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 s="10">
        <f t="shared" si="106"/>
        <v>40.21</v>
      </c>
      <c r="Q1361" s="12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 s="15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 s="10">
        <f t="shared" si="106"/>
        <v>32.07</v>
      </c>
      <c r="Q1362" s="12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 s="15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 s="10">
        <f t="shared" si="106"/>
        <v>28.63</v>
      </c>
      <c r="Q1363" s="12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 s="15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 s="10">
        <f t="shared" si="106"/>
        <v>43.64</v>
      </c>
      <c r="Q1364" s="12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 s="15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 s="10">
        <f t="shared" si="106"/>
        <v>40</v>
      </c>
      <c r="Q1365" s="12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 s="1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 s="10">
        <f t="shared" si="106"/>
        <v>346.04</v>
      </c>
      <c r="Q1366" s="12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 s="15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 s="10">
        <f t="shared" si="106"/>
        <v>81.739999999999995</v>
      </c>
      <c r="Q1367" s="12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 s="15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 s="10">
        <f t="shared" si="106"/>
        <v>64.540000000000006</v>
      </c>
      <c r="Q1368" s="12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 s="15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 s="10">
        <f t="shared" si="106"/>
        <v>63.48</v>
      </c>
      <c r="Q1369" s="12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 s="15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 s="10">
        <f t="shared" si="106"/>
        <v>63.62</v>
      </c>
      <c r="Q1370" s="12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 s="15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 s="10">
        <f t="shared" si="106"/>
        <v>83.97</v>
      </c>
      <c r="Q1371" s="12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 s="15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 s="10">
        <f t="shared" si="106"/>
        <v>77.75</v>
      </c>
      <c r="Q1372" s="12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 s="15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 s="10">
        <f t="shared" si="106"/>
        <v>107.07</v>
      </c>
      <c r="Q1373" s="12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 s="15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 s="10">
        <f t="shared" si="106"/>
        <v>38.75</v>
      </c>
      <c r="Q1374" s="12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 s="15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 s="10">
        <f t="shared" si="106"/>
        <v>201.94</v>
      </c>
      <c r="Q1375" s="12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 s="1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 s="10">
        <f t="shared" si="106"/>
        <v>43.06</v>
      </c>
      <c r="Q1376" s="12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 s="15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 s="10">
        <f t="shared" si="106"/>
        <v>62.87</v>
      </c>
      <c r="Q1377" s="12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 s="15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 s="10">
        <f t="shared" si="106"/>
        <v>55.61</v>
      </c>
      <c r="Q1378" s="12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 s="15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 s="10">
        <f t="shared" si="106"/>
        <v>48.71</v>
      </c>
      <c r="Q1379" s="12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 s="15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 s="10">
        <f t="shared" si="106"/>
        <v>30.58</v>
      </c>
      <c r="Q1380" s="12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 s="15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 s="10">
        <f t="shared" si="106"/>
        <v>73.91</v>
      </c>
      <c r="Q1381" s="12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 s="15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 s="10">
        <f t="shared" si="106"/>
        <v>21.2</v>
      </c>
      <c r="Q1382" s="12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 s="15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 s="10">
        <f t="shared" si="106"/>
        <v>73.36</v>
      </c>
      <c r="Q1383" s="12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 s="15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 s="10">
        <f t="shared" si="106"/>
        <v>56.41</v>
      </c>
      <c r="Q1384" s="12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 s="15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 s="10">
        <f t="shared" si="106"/>
        <v>50.25</v>
      </c>
      <c r="Q1385" s="12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 s="1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 s="10">
        <f t="shared" si="106"/>
        <v>68.94</v>
      </c>
      <c r="Q1386" s="12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 s="15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 s="10">
        <f t="shared" si="106"/>
        <v>65.91</v>
      </c>
      <c r="Q1387" s="12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 s="15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 s="10">
        <f t="shared" si="106"/>
        <v>62.5</v>
      </c>
      <c r="Q1388" s="12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 s="15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 s="10">
        <f t="shared" si="106"/>
        <v>70.06</v>
      </c>
      <c r="Q1389" s="12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 s="15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 s="10">
        <f t="shared" si="106"/>
        <v>60.18</v>
      </c>
      <c r="Q1390" s="12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 s="15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 s="10">
        <f t="shared" si="106"/>
        <v>21.38</v>
      </c>
      <c r="Q1391" s="12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 s="15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 s="10">
        <f t="shared" si="106"/>
        <v>160.79</v>
      </c>
      <c r="Q1392" s="12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 s="15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 s="10">
        <f t="shared" si="106"/>
        <v>42.38</v>
      </c>
      <c r="Q1393" s="12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 s="15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 s="10">
        <f t="shared" si="106"/>
        <v>27.32</v>
      </c>
      <c r="Q1394" s="12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 s="15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 s="10">
        <f t="shared" si="106"/>
        <v>196.83</v>
      </c>
      <c r="Q1395" s="12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 s="1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 s="10">
        <f t="shared" si="106"/>
        <v>53.88</v>
      </c>
      <c r="Q1396" s="12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 s="15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 s="10">
        <f t="shared" si="106"/>
        <v>47.76</v>
      </c>
      <c r="Q1397" s="12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 s="15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 s="10">
        <f t="shared" si="106"/>
        <v>88.19</v>
      </c>
      <c r="Q1398" s="12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 s="15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 s="10">
        <f t="shared" si="106"/>
        <v>72.06</v>
      </c>
      <c r="Q1399" s="12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 s="15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 s="10">
        <f t="shared" si="106"/>
        <v>74.25</v>
      </c>
      <c r="Q1400" s="12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 s="15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 s="10">
        <f t="shared" si="106"/>
        <v>61.7</v>
      </c>
      <c r="Q1401" s="12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 s="15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 s="10">
        <f t="shared" si="106"/>
        <v>17.239999999999998</v>
      </c>
      <c r="Q1402" s="12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 s="15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 s="10">
        <f t="shared" si="106"/>
        <v>51.72</v>
      </c>
      <c r="Q1403" s="12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 s="15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 s="10">
        <f t="shared" si="106"/>
        <v>24.15</v>
      </c>
      <c r="Q1404" s="12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 s="15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 s="10">
        <f t="shared" si="106"/>
        <v>62.17</v>
      </c>
      <c r="Q1405" s="12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 s="1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 s="10">
        <f t="shared" si="106"/>
        <v>48.2</v>
      </c>
      <c r="Q1406" s="12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 s="15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 s="10">
        <f t="shared" si="106"/>
        <v>6.18</v>
      </c>
      <c r="Q1407" s="12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 s="15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 s="10">
        <f t="shared" si="106"/>
        <v>5</v>
      </c>
      <c r="Q1408" s="12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 s="15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 s="10">
        <f t="shared" si="106"/>
        <v>7.5</v>
      </c>
      <c r="Q1409" s="12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 s="15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110">ROUND(E1410/D1410*100,0)</f>
        <v>7</v>
      </c>
      <c r="P1410" s="10">
        <f t="shared" si="106"/>
        <v>12</v>
      </c>
      <c r="Q1410" s="12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 s="15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10"/>
        <v>0</v>
      </c>
      <c r="P1411" s="10">
        <f t="shared" ref="P1411:P1474" si="111">IFERROR(ROUND(E1411/L1411,2),0)</f>
        <v>0</v>
      </c>
      <c r="Q1411" s="12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 s="15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 s="10">
        <f t="shared" si="111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 s="15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 s="10">
        <f t="shared" si="111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 s="15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 s="10">
        <f t="shared" si="111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 s="15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 s="10">
        <f t="shared" si="111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 s="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 s="10">
        <f t="shared" si="111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 s="15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 s="10">
        <f t="shared" si="111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 s="15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 s="10">
        <f t="shared" si="111"/>
        <v>0</v>
      </c>
      <c r="Q1418" s="12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 s="15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 s="10">
        <f t="shared" si="111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 s="15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 s="10">
        <f t="shared" si="111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 s="15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 s="10">
        <f t="shared" si="111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 s="15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 s="10">
        <f t="shared" si="111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 s="15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 s="10">
        <f t="shared" si="111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 s="15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 s="10">
        <f t="shared" si="111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 s="15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 s="10">
        <f t="shared" si="111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 s="1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 s="10">
        <f t="shared" si="111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 s="15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 s="10">
        <f t="shared" si="111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 s="15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 s="10">
        <f t="shared" si="111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 s="15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 s="10">
        <f t="shared" si="111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 s="15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 s="10">
        <f t="shared" si="111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 s="15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 s="10">
        <f t="shared" si="111"/>
        <v>0</v>
      </c>
      <c r="Q1431" s="12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 s="15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 s="10">
        <f t="shared" si="111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 s="15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 s="10">
        <f t="shared" si="111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 s="15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 s="10">
        <f t="shared" si="111"/>
        <v>0</v>
      </c>
      <c r="Q1434" s="12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 s="15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 s="10">
        <f t="shared" si="111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 s="1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 s="10">
        <f t="shared" si="111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 s="15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 s="10">
        <f t="shared" si="111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 s="15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 s="10">
        <f t="shared" si="111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 s="15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 s="10">
        <f t="shared" si="111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 s="15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 s="10">
        <f t="shared" si="111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 s="15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 s="10">
        <f t="shared" si="111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 s="15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 s="10">
        <f t="shared" si="111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 s="15">
        <f t="shared" si="114"/>
        <v>2016</v>
      </c>
    </row>
    <row r="1443" spans="1:21" ht="43.5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 s="10">
        <f t="shared" si="111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 s="15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 s="10">
        <f t="shared" si="111"/>
        <v>0</v>
      </c>
      <c r="Q1444" s="12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 s="15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 s="10">
        <f t="shared" si="111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 s="1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 s="10">
        <f t="shared" si="111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 s="15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 s="10">
        <f t="shared" si="111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 s="15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 s="10">
        <f t="shared" si="111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 s="15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 s="10">
        <f t="shared" si="111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 s="15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 s="10">
        <f t="shared" si="111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 s="15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 s="10">
        <f t="shared" si="111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 s="15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 s="10">
        <f t="shared" si="111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 s="15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 s="10">
        <f t="shared" si="111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 s="15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 s="10">
        <f t="shared" si="111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 s="15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 s="10">
        <f t="shared" si="111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 s="1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 s="10">
        <f t="shared" si="111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 s="15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 s="10">
        <f t="shared" si="111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 s="15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 s="10">
        <f t="shared" si="111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 s="15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 s="10">
        <f t="shared" si="111"/>
        <v>0</v>
      </c>
      <c r="Q1459" s="12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 s="15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 s="10">
        <f t="shared" si="111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 s="15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 s="10">
        <f t="shared" si="111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 s="15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 s="10">
        <f t="shared" si="111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 s="15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 s="10">
        <f t="shared" si="111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 s="15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 s="10">
        <f t="shared" si="111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 s="15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 s="10">
        <f t="shared" si="111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 s="1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 s="10">
        <f t="shared" si="111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 s="15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 s="10">
        <f t="shared" si="111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 s="15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 s="10">
        <f t="shared" si="111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 s="15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 s="10">
        <f t="shared" si="111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 s="15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 s="10">
        <f t="shared" si="111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 s="15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 s="10">
        <f t="shared" si="111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 s="15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 s="10">
        <f t="shared" si="111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 s="15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 s="10">
        <f t="shared" si="111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 s="15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115">ROUND(E1474/D1474*100,0)</f>
        <v>139</v>
      </c>
      <c r="P1474" s="10">
        <f t="shared" si="111"/>
        <v>103.2</v>
      </c>
      <c r="Q1474" s="12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 s="15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15"/>
        <v>121</v>
      </c>
      <c r="P1475" s="10">
        <f t="shared" ref="P1475:P1538" si="116">IFERROR(ROUND(E1475/L1475,2),0)</f>
        <v>38.46</v>
      </c>
      <c r="Q1475" s="12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 s="1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 s="10">
        <f t="shared" si="116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 s="15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 s="10">
        <f t="shared" si="116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 s="15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 s="10">
        <f t="shared" si="116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 s="15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 s="10">
        <f t="shared" si="116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 s="15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 s="10">
        <f t="shared" si="116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 s="15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 s="10">
        <f t="shared" si="116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 s="15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 s="10">
        <f t="shared" si="116"/>
        <v>92.16</v>
      </c>
      <c r="Q1482" s="12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 s="15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 s="10">
        <f t="shared" si="116"/>
        <v>17.5</v>
      </c>
      <c r="Q1483" s="12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 s="15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 s="10">
        <f t="shared" si="116"/>
        <v>5</v>
      </c>
      <c r="Q1484" s="12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 s="15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 s="10">
        <f t="shared" si="116"/>
        <v>25</v>
      </c>
      <c r="Q1485" s="12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 s="1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 s="10">
        <f t="shared" si="116"/>
        <v>0</v>
      </c>
      <c r="Q1486" s="12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 s="15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 s="10">
        <f t="shared" si="116"/>
        <v>50</v>
      </c>
      <c r="Q1487" s="12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 s="15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 s="10">
        <f t="shared" si="116"/>
        <v>16</v>
      </c>
      <c r="Q1488" s="12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 s="15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 s="10">
        <f t="shared" si="116"/>
        <v>0</v>
      </c>
      <c r="Q1489" s="12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 s="15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 s="10">
        <f t="shared" si="116"/>
        <v>60</v>
      </c>
      <c r="Q1490" s="12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 s="15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 s="10">
        <f t="shared" si="116"/>
        <v>0</v>
      </c>
      <c r="Q1491" s="12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 s="15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 s="10">
        <f t="shared" si="116"/>
        <v>47.11</v>
      </c>
      <c r="Q1492" s="12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 s="15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 s="10">
        <f t="shared" si="116"/>
        <v>100</v>
      </c>
      <c r="Q1493" s="12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 s="15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 s="10">
        <f t="shared" si="116"/>
        <v>15</v>
      </c>
      <c r="Q1494" s="12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 s="15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 s="10">
        <f t="shared" si="116"/>
        <v>0</v>
      </c>
      <c r="Q1495" s="12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 s="1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 s="10">
        <f t="shared" si="116"/>
        <v>40.450000000000003</v>
      </c>
      <c r="Q1496" s="12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 s="15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 s="10">
        <f t="shared" si="116"/>
        <v>0</v>
      </c>
      <c r="Q1497" s="12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 s="15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 s="10">
        <f t="shared" si="116"/>
        <v>0</v>
      </c>
      <c r="Q1498" s="12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 s="15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 s="10">
        <f t="shared" si="116"/>
        <v>1</v>
      </c>
      <c r="Q1499" s="12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 s="15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 s="10">
        <f t="shared" si="116"/>
        <v>19</v>
      </c>
      <c r="Q1500" s="12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 s="15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 s="10">
        <f t="shared" si="116"/>
        <v>5</v>
      </c>
      <c r="Q1501" s="12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 s="15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 s="10">
        <f t="shared" si="116"/>
        <v>46.73</v>
      </c>
      <c r="Q1502" s="12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 s="15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 s="10">
        <f t="shared" si="116"/>
        <v>97.73</v>
      </c>
      <c r="Q1503" s="12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 s="15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 s="10">
        <f t="shared" si="116"/>
        <v>67.84</v>
      </c>
      <c r="Q1504" s="12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 s="15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 s="10">
        <f t="shared" si="116"/>
        <v>56.98</v>
      </c>
      <c r="Q1505" s="12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 s="1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 s="10">
        <f t="shared" si="116"/>
        <v>67.16</v>
      </c>
      <c r="Q1506" s="12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 s="15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 s="10">
        <f t="shared" si="116"/>
        <v>48.04</v>
      </c>
      <c r="Q1507" s="12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 s="15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 s="10">
        <f t="shared" si="116"/>
        <v>38.86</v>
      </c>
      <c r="Q1508" s="12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 s="15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 s="10">
        <f t="shared" si="116"/>
        <v>78.180000000000007</v>
      </c>
      <c r="Q1509" s="12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 s="15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 s="10">
        <f t="shared" si="116"/>
        <v>97.11</v>
      </c>
      <c r="Q1510" s="12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 s="15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 s="10">
        <f t="shared" si="116"/>
        <v>110.39</v>
      </c>
      <c r="Q1511" s="12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 s="15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 s="10">
        <f t="shared" si="116"/>
        <v>39.92</v>
      </c>
      <c r="Q1512" s="12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 s="15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 s="10">
        <f t="shared" si="116"/>
        <v>75.98</v>
      </c>
      <c r="Q1513" s="12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 s="15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 s="10">
        <f t="shared" si="116"/>
        <v>58.38</v>
      </c>
      <c r="Q1514" s="12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 s="15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 s="10">
        <f t="shared" si="116"/>
        <v>55.82</v>
      </c>
      <c r="Q1515" s="12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 s="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 s="10">
        <f t="shared" si="116"/>
        <v>151.24</v>
      </c>
      <c r="Q1516" s="12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 s="15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 s="10">
        <f t="shared" si="116"/>
        <v>849.67</v>
      </c>
      <c r="Q1517" s="12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 s="15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 s="10">
        <f t="shared" si="116"/>
        <v>159.24</v>
      </c>
      <c r="Q1518" s="12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 s="15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 s="10">
        <f t="shared" si="116"/>
        <v>39.51</v>
      </c>
      <c r="Q1519" s="12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 s="15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 s="10">
        <f t="shared" si="116"/>
        <v>130.53</v>
      </c>
      <c r="Q1520" s="12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 s="15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 s="10">
        <f t="shared" si="116"/>
        <v>64.16</v>
      </c>
      <c r="Q1521" s="12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 s="15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 s="10">
        <f t="shared" si="116"/>
        <v>111.53</v>
      </c>
      <c r="Q1522" s="12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 s="15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 s="10">
        <f t="shared" si="116"/>
        <v>170.45</v>
      </c>
      <c r="Q1523" s="12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 s="15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 s="10">
        <f t="shared" si="116"/>
        <v>133.74</v>
      </c>
      <c r="Q1524" s="12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 s="15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 s="10">
        <f t="shared" si="116"/>
        <v>95.83</v>
      </c>
      <c r="Q1525" s="12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 s="1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 s="10">
        <f t="shared" si="116"/>
        <v>221.79</v>
      </c>
      <c r="Q1526" s="12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 s="15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 s="10">
        <f t="shared" si="116"/>
        <v>32.32</v>
      </c>
      <c r="Q1527" s="12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 s="15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 s="10">
        <f t="shared" si="116"/>
        <v>98.84</v>
      </c>
      <c r="Q1528" s="12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 s="15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 s="10">
        <f t="shared" si="116"/>
        <v>55.22</v>
      </c>
      <c r="Q1529" s="12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 s="15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 s="10">
        <f t="shared" si="116"/>
        <v>52.79</v>
      </c>
      <c r="Q1530" s="12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 s="15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 s="10">
        <f t="shared" si="116"/>
        <v>135.66999999999999</v>
      </c>
      <c r="Q1531" s="12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 s="15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 s="10">
        <f t="shared" si="116"/>
        <v>53.99</v>
      </c>
      <c r="Q1532" s="12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 s="15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 s="10">
        <f t="shared" si="116"/>
        <v>56.64</v>
      </c>
      <c r="Q1533" s="12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 s="15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 s="10">
        <f t="shared" si="116"/>
        <v>82.32</v>
      </c>
      <c r="Q1534" s="12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 s="15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 s="10">
        <f t="shared" si="116"/>
        <v>88.26</v>
      </c>
      <c r="Q1535" s="12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 s="1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 s="10">
        <f t="shared" si="116"/>
        <v>84.91</v>
      </c>
      <c r="Q1536" s="12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 s="15">
        <f t="shared" si="119"/>
        <v>2015</v>
      </c>
    </row>
    <row r="1537" spans="1:21" ht="43.5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 s="10">
        <f t="shared" si="116"/>
        <v>48.15</v>
      </c>
      <c r="Q1537" s="12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 s="15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120">ROUND(E1538/D1538*100,0)</f>
        <v>250</v>
      </c>
      <c r="P1538" s="10">
        <f t="shared" si="116"/>
        <v>66.02</v>
      </c>
      <c r="Q1538" s="12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 s="15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20"/>
        <v>180</v>
      </c>
      <c r="P1539" s="10">
        <f t="shared" ref="P1539:P1602" si="121">IFERROR(ROUND(E1539/L1539,2),0)</f>
        <v>96.38</v>
      </c>
      <c r="Q1539" s="12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 s="15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 s="10">
        <f t="shared" si="121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 s="15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 s="10">
        <f t="shared" si="121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 s="15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 s="10">
        <f t="shared" si="121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 s="15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 s="10">
        <f t="shared" si="121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 s="15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 s="10">
        <f t="shared" si="121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 s="15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 s="10">
        <f t="shared" si="121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 s="1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 s="10">
        <f t="shared" si="121"/>
        <v>0</v>
      </c>
      <c r="Q1546" s="12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 s="15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 s="10">
        <f t="shared" si="121"/>
        <v>1</v>
      </c>
      <c r="Q1547" s="12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 s="15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 s="10">
        <f t="shared" si="121"/>
        <v>26.27</v>
      </c>
      <c r="Q1548" s="12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 s="15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 s="10">
        <f t="shared" si="121"/>
        <v>0</v>
      </c>
      <c r="Q1549" s="12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 s="15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 s="10">
        <f t="shared" si="121"/>
        <v>60</v>
      </c>
      <c r="Q1550" s="12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 s="15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 s="10">
        <f t="shared" si="121"/>
        <v>28.33</v>
      </c>
      <c r="Q1551" s="12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 s="15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 s="10">
        <f t="shared" si="121"/>
        <v>14.43</v>
      </c>
      <c r="Q1552" s="12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 s="15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 s="10">
        <f t="shared" si="121"/>
        <v>0</v>
      </c>
      <c r="Q1553" s="12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 s="15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 s="10">
        <f t="shared" si="121"/>
        <v>132.19</v>
      </c>
      <c r="Q1554" s="12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 s="15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 s="10">
        <f t="shared" si="121"/>
        <v>0</v>
      </c>
      <c r="Q1555" s="12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 s="1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 s="10">
        <f t="shared" si="121"/>
        <v>0</v>
      </c>
      <c r="Q1556" s="12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 s="15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 s="10">
        <f t="shared" si="121"/>
        <v>0</v>
      </c>
      <c r="Q1557" s="12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 s="15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 s="10">
        <f t="shared" si="121"/>
        <v>56.42</v>
      </c>
      <c r="Q1558" s="12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 s="15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 s="10">
        <f t="shared" si="121"/>
        <v>100</v>
      </c>
      <c r="Q1559" s="12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 s="15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 s="10">
        <f t="shared" si="121"/>
        <v>11.67</v>
      </c>
      <c r="Q1560" s="12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 s="15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 s="10">
        <f t="shared" si="121"/>
        <v>50</v>
      </c>
      <c r="Q1561" s="12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 s="15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 s="10">
        <f t="shared" si="121"/>
        <v>23.5</v>
      </c>
      <c r="Q1562" s="12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 s="15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 s="10">
        <f t="shared" si="121"/>
        <v>67</v>
      </c>
      <c r="Q1563" s="12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 s="15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 s="10">
        <f t="shared" si="121"/>
        <v>0</v>
      </c>
      <c r="Q1564" s="12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 s="15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 s="10">
        <f t="shared" si="121"/>
        <v>42.5</v>
      </c>
      <c r="Q1565" s="12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 s="1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 s="10">
        <f t="shared" si="121"/>
        <v>10</v>
      </c>
      <c r="Q1566" s="12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 s="15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 s="10">
        <f t="shared" si="121"/>
        <v>100</v>
      </c>
      <c r="Q1567" s="12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 s="15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 s="10">
        <f t="shared" si="121"/>
        <v>108.05</v>
      </c>
      <c r="Q1568" s="12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 s="15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 s="10">
        <f t="shared" si="121"/>
        <v>26.92</v>
      </c>
      <c r="Q1569" s="12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 s="15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 s="10">
        <f t="shared" si="121"/>
        <v>155</v>
      </c>
      <c r="Q1570" s="12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 s="15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 s="10">
        <f t="shared" si="121"/>
        <v>0</v>
      </c>
      <c r="Q1571" s="12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 s="15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 s="10">
        <f t="shared" si="121"/>
        <v>47.77</v>
      </c>
      <c r="Q1572" s="12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 s="15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 s="10">
        <f t="shared" si="121"/>
        <v>20</v>
      </c>
      <c r="Q1573" s="12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 s="15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 s="10">
        <f t="shared" si="121"/>
        <v>41.67</v>
      </c>
      <c r="Q1574" s="12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 s="15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 s="10">
        <f t="shared" si="121"/>
        <v>74.33</v>
      </c>
      <c r="Q1575" s="12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 s="1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 s="10">
        <f t="shared" si="121"/>
        <v>84.33</v>
      </c>
      <c r="Q1576" s="12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 s="15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 s="10">
        <f t="shared" si="121"/>
        <v>65.459999999999994</v>
      </c>
      <c r="Q1577" s="12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 s="15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 s="10">
        <f t="shared" si="121"/>
        <v>65</v>
      </c>
      <c r="Q1578" s="12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 s="15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 s="10">
        <f t="shared" si="121"/>
        <v>27.5</v>
      </c>
      <c r="Q1579" s="12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 s="15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 s="10">
        <f t="shared" si="121"/>
        <v>51.25</v>
      </c>
      <c r="Q1580" s="12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 s="15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 s="10">
        <f t="shared" si="121"/>
        <v>14</v>
      </c>
      <c r="Q1581" s="12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 s="15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 s="10">
        <f t="shared" si="121"/>
        <v>0</v>
      </c>
      <c r="Q1582" s="12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 s="15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 s="10">
        <f t="shared" si="121"/>
        <v>5</v>
      </c>
      <c r="Q1583" s="12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 s="15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 s="10">
        <f t="shared" si="121"/>
        <v>31</v>
      </c>
      <c r="Q1584" s="12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 s="15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 s="10">
        <f t="shared" si="121"/>
        <v>15</v>
      </c>
      <c r="Q1585" s="12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 s="1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 s="10">
        <f t="shared" si="121"/>
        <v>0</v>
      </c>
      <c r="Q1586" s="12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 s="15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 s="10">
        <f t="shared" si="121"/>
        <v>131.66999999999999</v>
      </c>
      <c r="Q1587" s="12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 s="15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 s="10">
        <f t="shared" si="121"/>
        <v>0</v>
      </c>
      <c r="Q1588" s="12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 s="15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 s="10">
        <f t="shared" si="121"/>
        <v>1</v>
      </c>
      <c r="Q1589" s="12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 s="15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 s="10">
        <f t="shared" si="121"/>
        <v>0</v>
      </c>
      <c r="Q1590" s="12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 s="15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 s="10">
        <f t="shared" si="121"/>
        <v>0</v>
      </c>
      <c r="Q1591" s="12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 s="15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 s="10">
        <f t="shared" si="121"/>
        <v>510</v>
      </c>
      <c r="Q1592" s="12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 s="15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 s="10">
        <f t="shared" si="121"/>
        <v>44.48</v>
      </c>
      <c r="Q1593" s="12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 s="15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 s="10">
        <f t="shared" si="121"/>
        <v>0</v>
      </c>
      <c r="Q1594" s="12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 s="15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 s="10">
        <f t="shared" si="121"/>
        <v>1</v>
      </c>
      <c r="Q1595" s="12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 s="1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 s="10">
        <f t="shared" si="121"/>
        <v>20.5</v>
      </c>
      <c r="Q1596" s="12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 s="15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 s="10">
        <f t="shared" si="121"/>
        <v>40</v>
      </c>
      <c r="Q1597" s="12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 s="15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 s="10">
        <f t="shared" si="121"/>
        <v>25</v>
      </c>
      <c r="Q1598" s="12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 s="15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 s="10">
        <f t="shared" si="121"/>
        <v>0</v>
      </c>
      <c r="Q1599" s="12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 s="15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 s="10">
        <f t="shared" si="121"/>
        <v>1</v>
      </c>
      <c r="Q1600" s="12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 s="15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 s="10">
        <f t="shared" si="121"/>
        <v>0</v>
      </c>
      <c r="Q1601" s="12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 s="15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25">ROUND(E1602/D1602*100,0)</f>
        <v>7</v>
      </c>
      <c r="P1602" s="10">
        <f t="shared" si="121"/>
        <v>40.78</v>
      </c>
      <c r="Q1602" s="12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 s="15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25"/>
        <v>108</v>
      </c>
      <c r="P1603" s="10">
        <f t="shared" ref="P1603:P1666" si="126">IFERROR(ROUND(E1603/L1603,2),0)</f>
        <v>48.33</v>
      </c>
      <c r="Q1603" s="12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 s="15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 s="10">
        <f t="shared" si="126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 s="15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 s="10">
        <f t="shared" si="126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 s="1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 s="10">
        <f t="shared" si="126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 s="15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 s="10">
        <f t="shared" si="126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 s="15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 s="10">
        <f t="shared" si="126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 s="15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 s="10">
        <f t="shared" si="126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 s="15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 s="10">
        <f t="shared" si="126"/>
        <v>52.83</v>
      </c>
      <c r="Q1610" s="12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 s="15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 s="10">
        <f t="shared" si="126"/>
        <v>443.75</v>
      </c>
      <c r="Q1611" s="12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 s="15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 s="10">
        <f t="shared" si="126"/>
        <v>48.54</v>
      </c>
      <c r="Q1612" s="12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 s="15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 s="10">
        <f t="shared" si="126"/>
        <v>37.07</v>
      </c>
      <c r="Q1613" s="12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 s="15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 s="10">
        <f t="shared" si="126"/>
        <v>50</v>
      </c>
      <c r="Q1614" s="12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 s="15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 s="10">
        <f t="shared" si="126"/>
        <v>39.04</v>
      </c>
      <c r="Q1615" s="12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 s="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 s="10">
        <f t="shared" si="126"/>
        <v>66.69</v>
      </c>
      <c r="Q1616" s="12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 s="15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 s="10">
        <f t="shared" si="126"/>
        <v>67.13</v>
      </c>
      <c r="Q1617" s="12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 s="15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 s="10">
        <f t="shared" si="126"/>
        <v>66.37</v>
      </c>
      <c r="Q1618" s="12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 s="15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 s="10">
        <f t="shared" si="126"/>
        <v>64.62</v>
      </c>
      <c r="Q1619" s="12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 s="15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 s="10">
        <f t="shared" si="126"/>
        <v>58.37</v>
      </c>
      <c r="Q1620" s="12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 s="15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 s="10">
        <f t="shared" si="126"/>
        <v>86.96</v>
      </c>
      <c r="Q1621" s="12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 s="15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 s="10">
        <f t="shared" si="126"/>
        <v>66.47</v>
      </c>
      <c r="Q1622" s="12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 s="15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 s="10">
        <f t="shared" si="126"/>
        <v>163.78</v>
      </c>
      <c r="Q1623" s="12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 s="15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 s="10">
        <f t="shared" si="126"/>
        <v>107.98</v>
      </c>
      <c r="Q1624" s="12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 s="15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 s="10">
        <f t="shared" si="126"/>
        <v>42.11</v>
      </c>
      <c r="Q1625" s="12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 s="1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 s="10">
        <f t="shared" si="126"/>
        <v>47.2</v>
      </c>
      <c r="Q1626" s="12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 s="15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 s="10">
        <f t="shared" si="126"/>
        <v>112.02</v>
      </c>
      <c r="Q1627" s="12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 s="15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 s="10">
        <f t="shared" si="126"/>
        <v>74.95</v>
      </c>
      <c r="Q1628" s="12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 s="15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 s="10">
        <f t="shared" si="126"/>
        <v>61.58</v>
      </c>
      <c r="Q1629" s="12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 s="15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 s="10">
        <f t="shared" si="126"/>
        <v>45.88</v>
      </c>
      <c r="Q1630" s="12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 s="15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 s="10">
        <f t="shared" si="126"/>
        <v>75.849999999999994</v>
      </c>
      <c r="Q1631" s="12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 s="15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 s="10">
        <f t="shared" si="126"/>
        <v>84.21</v>
      </c>
      <c r="Q1632" s="12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 s="15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 s="10">
        <f t="shared" si="126"/>
        <v>117.23</v>
      </c>
      <c r="Q1633" s="12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 s="15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 s="10">
        <f t="shared" si="126"/>
        <v>86.49</v>
      </c>
      <c r="Q1634" s="12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 s="15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 s="10">
        <f t="shared" si="126"/>
        <v>172.41</v>
      </c>
      <c r="Q1635" s="12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 s="1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 s="10">
        <f t="shared" si="126"/>
        <v>62.81</v>
      </c>
      <c r="Q1636" s="12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 s="15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 s="10">
        <f t="shared" si="126"/>
        <v>67.73</v>
      </c>
      <c r="Q1637" s="12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 s="15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 s="10">
        <f t="shared" si="126"/>
        <v>53.56</v>
      </c>
      <c r="Q1638" s="12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 s="15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 s="10">
        <f t="shared" si="126"/>
        <v>34.6</v>
      </c>
      <c r="Q1639" s="12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 s="15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 s="10">
        <f t="shared" si="126"/>
        <v>38.89</v>
      </c>
      <c r="Q1640" s="12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 s="15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 s="10">
        <f t="shared" si="126"/>
        <v>94.74</v>
      </c>
      <c r="Q1641" s="12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 s="15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 s="10">
        <f t="shared" si="126"/>
        <v>39.97</v>
      </c>
      <c r="Q1642" s="12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 s="15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 s="10">
        <f t="shared" si="126"/>
        <v>97.5</v>
      </c>
      <c r="Q1643" s="12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 s="15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 s="10">
        <f t="shared" si="126"/>
        <v>42.86</v>
      </c>
      <c r="Q1644" s="12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 s="15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 s="10">
        <f t="shared" si="126"/>
        <v>168.51</v>
      </c>
      <c r="Q1645" s="12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 s="1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 s="10">
        <f t="shared" si="126"/>
        <v>85.55</v>
      </c>
      <c r="Q1646" s="12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 s="15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 s="10">
        <f t="shared" si="126"/>
        <v>554</v>
      </c>
      <c r="Q1647" s="12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 s="15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 s="10">
        <f t="shared" si="126"/>
        <v>26.55</v>
      </c>
      <c r="Q1648" s="12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 s="15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 s="10">
        <f t="shared" si="126"/>
        <v>113.83</v>
      </c>
      <c r="Q1649" s="12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 s="15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 s="10">
        <f t="shared" si="126"/>
        <v>32.01</v>
      </c>
      <c r="Q1650" s="12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 s="15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 s="10">
        <f t="shared" si="126"/>
        <v>47.19</v>
      </c>
      <c r="Q1651" s="12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 s="15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 s="10">
        <f t="shared" si="126"/>
        <v>88.47</v>
      </c>
      <c r="Q1652" s="12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 s="15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 s="10">
        <f t="shared" si="126"/>
        <v>100.75</v>
      </c>
      <c r="Q1653" s="12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 s="15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 s="10">
        <f t="shared" si="126"/>
        <v>64.709999999999994</v>
      </c>
      <c r="Q1654" s="12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 s="15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 s="10">
        <f t="shared" si="126"/>
        <v>51.85</v>
      </c>
      <c r="Q1655" s="12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 s="1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 s="10">
        <f t="shared" si="126"/>
        <v>38.79</v>
      </c>
      <c r="Q1656" s="12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 s="15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 s="10">
        <f t="shared" si="126"/>
        <v>44.65</v>
      </c>
      <c r="Q1657" s="12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 s="15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 s="10">
        <f t="shared" si="126"/>
        <v>156.77000000000001</v>
      </c>
      <c r="Q1658" s="12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 s="15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 s="10">
        <f t="shared" si="126"/>
        <v>118.7</v>
      </c>
      <c r="Q1659" s="12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 s="15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 s="10">
        <f t="shared" si="126"/>
        <v>74.150000000000006</v>
      </c>
      <c r="Q1660" s="12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 s="15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 s="10">
        <f t="shared" si="126"/>
        <v>12.53</v>
      </c>
      <c r="Q1661" s="12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 s="15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 s="10">
        <f t="shared" si="126"/>
        <v>27.86</v>
      </c>
      <c r="Q1662" s="12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 s="15">
        <f t="shared" si="129"/>
        <v>2016</v>
      </c>
    </row>
    <row r="1663" spans="1:21" ht="58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 s="10">
        <f t="shared" si="126"/>
        <v>80.180000000000007</v>
      </c>
      <c r="Q1663" s="12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 s="15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 s="10">
        <f t="shared" si="126"/>
        <v>132.44</v>
      </c>
      <c r="Q1664" s="12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 s="15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 s="10">
        <f t="shared" si="126"/>
        <v>33.75</v>
      </c>
      <c r="Q1665" s="12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 s="1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30">ROUND(E1666/D1666*100,0)</f>
        <v>122</v>
      </c>
      <c r="P1666" s="10">
        <f t="shared" si="126"/>
        <v>34.380000000000003</v>
      </c>
      <c r="Q1666" s="12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 s="15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30"/>
        <v>119</v>
      </c>
      <c r="P1667" s="10">
        <f t="shared" ref="P1667:P1730" si="131">IFERROR(ROUND(E1667/L1667,2),0)</f>
        <v>44.96</v>
      </c>
      <c r="Q1667" s="12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 s="15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 s="10">
        <f t="shared" si="131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 s="15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 s="10">
        <f t="shared" si="131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 s="15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 s="10">
        <f t="shared" si="131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 s="15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 s="10">
        <f t="shared" si="131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 s="15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 s="10">
        <f t="shared" si="131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 s="15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 s="10">
        <f t="shared" si="131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 s="15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 s="10">
        <f t="shared" si="131"/>
        <v>39.18</v>
      </c>
      <c r="Q1674" s="12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 s="15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 s="10">
        <f t="shared" si="131"/>
        <v>45.59</v>
      </c>
      <c r="Q1675" s="12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 s="1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 s="10">
        <f t="shared" si="131"/>
        <v>89.25</v>
      </c>
      <c r="Q1676" s="12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 s="15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 s="10">
        <f t="shared" si="131"/>
        <v>40.42</v>
      </c>
      <c r="Q1677" s="12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 s="15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 s="10">
        <f t="shared" si="131"/>
        <v>82.38</v>
      </c>
      <c r="Q1678" s="12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 s="15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 s="10">
        <f t="shared" si="131"/>
        <v>159.52000000000001</v>
      </c>
      <c r="Q1679" s="12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 s="15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 s="10">
        <f t="shared" si="131"/>
        <v>36.24</v>
      </c>
      <c r="Q1680" s="12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 s="15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 s="10">
        <f t="shared" si="131"/>
        <v>62.5</v>
      </c>
      <c r="Q1681" s="12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 s="15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 s="10">
        <f t="shared" si="131"/>
        <v>47</v>
      </c>
      <c r="Q1682" s="12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 s="15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 s="10">
        <f t="shared" si="131"/>
        <v>74.58</v>
      </c>
      <c r="Q1683" s="12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 s="15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 s="10">
        <f t="shared" si="131"/>
        <v>0</v>
      </c>
      <c r="Q1684" s="12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 s="15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 s="10">
        <f t="shared" si="131"/>
        <v>76</v>
      </c>
      <c r="Q1685" s="12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 s="1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 s="10">
        <f t="shared" si="131"/>
        <v>86.44</v>
      </c>
      <c r="Q1686" s="12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 s="15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 s="10">
        <f t="shared" si="131"/>
        <v>24</v>
      </c>
      <c r="Q1687" s="12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 s="15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 s="10">
        <f t="shared" si="131"/>
        <v>18</v>
      </c>
      <c r="Q1688" s="12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 s="15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 s="10">
        <f t="shared" si="131"/>
        <v>80.13</v>
      </c>
      <c r="Q1689" s="12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 s="15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 s="10">
        <f t="shared" si="131"/>
        <v>253.14</v>
      </c>
      <c r="Q1690" s="12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 s="15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 s="10">
        <f t="shared" si="131"/>
        <v>171.43</v>
      </c>
      <c r="Q1691" s="12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 s="15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 s="10">
        <f t="shared" si="131"/>
        <v>57.73</v>
      </c>
      <c r="Q1692" s="12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 s="15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 s="10">
        <f t="shared" si="131"/>
        <v>264.26</v>
      </c>
      <c r="Q1693" s="12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 s="15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 s="10">
        <f t="shared" si="131"/>
        <v>159.33000000000001</v>
      </c>
      <c r="Q1694" s="12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 s="15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 s="10">
        <f t="shared" si="131"/>
        <v>35</v>
      </c>
      <c r="Q1695" s="12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 s="1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 s="10">
        <f t="shared" si="131"/>
        <v>5</v>
      </c>
      <c r="Q1696" s="12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 s="15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 s="10">
        <f t="shared" si="131"/>
        <v>61.09</v>
      </c>
      <c r="Q1697" s="12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 s="15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 s="10">
        <f t="shared" si="131"/>
        <v>0</v>
      </c>
      <c r="Q1698" s="12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 s="15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 s="10">
        <f t="shared" si="131"/>
        <v>114.82</v>
      </c>
      <c r="Q1699" s="12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 s="15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 s="10">
        <f t="shared" si="131"/>
        <v>0</v>
      </c>
      <c r="Q1700" s="12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 s="15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 s="10">
        <f t="shared" si="131"/>
        <v>54</v>
      </c>
      <c r="Q1701" s="12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 s="15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 s="10">
        <f t="shared" si="131"/>
        <v>65.97</v>
      </c>
      <c r="Q1702" s="12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 s="15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 s="10">
        <f t="shared" si="131"/>
        <v>5</v>
      </c>
      <c r="Q1703" s="12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 s="15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 s="10">
        <f t="shared" si="131"/>
        <v>1</v>
      </c>
      <c r="Q1704" s="12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 s="15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 s="10">
        <f t="shared" si="131"/>
        <v>25.5</v>
      </c>
      <c r="Q1705" s="12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 s="1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 s="10">
        <f t="shared" si="131"/>
        <v>118.36</v>
      </c>
      <c r="Q1706" s="12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 s="15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 s="10">
        <f t="shared" si="131"/>
        <v>0</v>
      </c>
      <c r="Q1707" s="12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 s="15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 s="10">
        <f t="shared" si="131"/>
        <v>0</v>
      </c>
      <c r="Q1708" s="12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 s="15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 s="10">
        <f t="shared" si="131"/>
        <v>54.11</v>
      </c>
      <c r="Q1709" s="12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 s="15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 s="10">
        <f t="shared" si="131"/>
        <v>0</v>
      </c>
      <c r="Q1710" s="12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 s="15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 s="10">
        <f t="shared" si="131"/>
        <v>21.25</v>
      </c>
      <c r="Q1711" s="12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 s="15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 s="10">
        <f t="shared" si="131"/>
        <v>34</v>
      </c>
      <c r="Q1712" s="12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 s="15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 s="10">
        <f t="shared" si="131"/>
        <v>525</v>
      </c>
      <c r="Q1713" s="12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 s="15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 s="10">
        <f t="shared" si="131"/>
        <v>0</v>
      </c>
      <c r="Q1714" s="12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 s="15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 s="10">
        <f t="shared" si="131"/>
        <v>50</v>
      </c>
      <c r="Q1715" s="12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 s="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 s="10">
        <f t="shared" si="131"/>
        <v>115.71</v>
      </c>
      <c r="Q1716" s="12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 s="15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 s="10">
        <f t="shared" si="131"/>
        <v>5.5</v>
      </c>
      <c r="Q1717" s="12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 s="15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 s="10">
        <f t="shared" si="131"/>
        <v>50</v>
      </c>
      <c r="Q1718" s="12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 s="15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 s="10">
        <f t="shared" si="131"/>
        <v>34.020000000000003</v>
      </c>
      <c r="Q1719" s="12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 s="15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 s="10">
        <f t="shared" si="131"/>
        <v>37.5</v>
      </c>
      <c r="Q1720" s="12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 s="15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 s="10">
        <f t="shared" si="131"/>
        <v>11.67</v>
      </c>
      <c r="Q1721" s="12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 s="15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 s="10">
        <f t="shared" si="131"/>
        <v>28.13</v>
      </c>
      <c r="Q1722" s="12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 s="15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 s="10">
        <f t="shared" si="131"/>
        <v>0</v>
      </c>
      <c r="Q1723" s="12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 s="15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 s="10">
        <f t="shared" si="131"/>
        <v>1</v>
      </c>
      <c r="Q1724" s="12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 s="15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 s="10">
        <f t="shared" si="131"/>
        <v>216.67</v>
      </c>
      <c r="Q1725" s="12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 s="1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 s="10">
        <f t="shared" si="131"/>
        <v>8.75</v>
      </c>
      <c r="Q1726" s="12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 s="15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 s="10">
        <f t="shared" si="131"/>
        <v>62.22</v>
      </c>
      <c r="Q1727" s="12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 s="15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 s="10">
        <f t="shared" si="131"/>
        <v>137.25</v>
      </c>
      <c r="Q1728" s="12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 s="15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 s="10">
        <f t="shared" si="131"/>
        <v>1</v>
      </c>
      <c r="Q1729" s="12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 s="15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35">ROUND(E1730/D1730*100,0)</f>
        <v>68</v>
      </c>
      <c r="P1730" s="10">
        <f t="shared" si="131"/>
        <v>122.14</v>
      </c>
      <c r="Q1730" s="12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 s="15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35"/>
        <v>0</v>
      </c>
      <c r="P1731" s="10">
        <f t="shared" ref="P1731:P1794" si="136">IFERROR(ROUND(E1731/L1731,2),0)</f>
        <v>0</v>
      </c>
      <c r="Q1731" s="12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 s="15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 s="10">
        <f t="shared" si="136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 s="15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 s="10">
        <f t="shared" si="136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 s="15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 s="10">
        <f t="shared" si="136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 s="15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 s="10">
        <f t="shared" si="136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 s="1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 s="10">
        <f t="shared" si="136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 s="15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 s="10">
        <f t="shared" si="136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 s="15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 s="10">
        <f t="shared" si="136"/>
        <v>22</v>
      </c>
      <c r="Q1738" s="12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 s="15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 s="10">
        <f t="shared" si="136"/>
        <v>56.67</v>
      </c>
      <c r="Q1739" s="12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 s="15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 s="10">
        <f t="shared" si="136"/>
        <v>20</v>
      </c>
      <c r="Q1740" s="12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 s="15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 s="10">
        <f t="shared" si="136"/>
        <v>1</v>
      </c>
      <c r="Q1741" s="12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 s="15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 s="10">
        <f t="shared" si="136"/>
        <v>0</v>
      </c>
      <c r="Q1742" s="12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 s="15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 s="10">
        <f t="shared" si="136"/>
        <v>25.58</v>
      </c>
      <c r="Q1743" s="12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 s="15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 s="10">
        <f t="shared" si="136"/>
        <v>63.97</v>
      </c>
      <c r="Q1744" s="12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 s="15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 s="10">
        <f t="shared" si="136"/>
        <v>89.93</v>
      </c>
      <c r="Q1745" s="12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 s="15">
        <f t="shared" si="139"/>
        <v>2016</v>
      </c>
    </row>
    <row r="1746" spans="1:21" ht="43.5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 s="10">
        <f t="shared" si="136"/>
        <v>93.07</v>
      </c>
      <c r="Q1746" s="12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 s="15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 s="10">
        <f t="shared" si="136"/>
        <v>89.67</v>
      </c>
      <c r="Q1747" s="12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 s="15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 s="10">
        <f t="shared" si="136"/>
        <v>207.62</v>
      </c>
      <c r="Q1748" s="12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 s="15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 s="10">
        <f t="shared" si="136"/>
        <v>59.41</v>
      </c>
      <c r="Q1749" s="12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 s="15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 s="10">
        <f t="shared" si="136"/>
        <v>358.97</v>
      </c>
      <c r="Q1750" s="12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 s="15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 s="10">
        <f t="shared" si="136"/>
        <v>94.74</v>
      </c>
      <c r="Q1751" s="12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 s="15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 s="10">
        <f t="shared" si="136"/>
        <v>80.650000000000006</v>
      </c>
      <c r="Q1752" s="12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 s="15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 s="10">
        <f t="shared" si="136"/>
        <v>168.69</v>
      </c>
      <c r="Q1753" s="12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 s="15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 s="10">
        <f t="shared" si="136"/>
        <v>34.69</v>
      </c>
      <c r="Q1754" s="12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 s="15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 s="10">
        <f t="shared" si="136"/>
        <v>462.86</v>
      </c>
      <c r="Q1755" s="12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 s="1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 s="10">
        <f t="shared" si="136"/>
        <v>104.39</v>
      </c>
      <c r="Q1756" s="12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 s="15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 s="10">
        <f t="shared" si="136"/>
        <v>7.5</v>
      </c>
      <c r="Q1757" s="12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 s="15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 s="10">
        <f t="shared" si="136"/>
        <v>47.13</v>
      </c>
      <c r="Q1758" s="12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 s="15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 s="10">
        <f t="shared" si="136"/>
        <v>414.29</v>
      </c>
      <c r="Q1759" s="12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 s="15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 s="10">
        <f t="shared" si="136"/>
        <v>42.48</v>
      </c>
      <c r="Q1760" s="12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 s="15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 s="10">
        <f t="shared" si="136"/>
        <v>108.78</v>
      </c>
      <c r="Q1761" s="12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 s="15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 s="10">
        <f t="shared" si="136"/>
        <v>81.099999999999994</v>
      </c>
      <c r="Q1762" s="12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 s="15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 s="10">
        <f t="shared" si="136"/>
        <v>51.67</v>
      </c>
      <c r="Q1763" s="12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 s="15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 s="10">
        <f t="shared" si="136"/>
        <v>35.4</v>
      </c>
      <c r="Q1764" s="12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 s="15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 s="10">
        <f t="shared" si="136"/>
        <v>103.64</v>
      </c>
      <c r="Q1765" s="12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 s="1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 s="10">
        <f t="shared" si="136"/>
        <v>55.28</v>
      </c>
      <c r="Q1766" s="12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 s="15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 s="10">
        <f t="shared" si="136"/>
        <v>72.17</v>
      </c>
      <c r="Q1767" s="12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 s="15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 s="10">
        <f t="shared" si="136"/>
        <v>0</v>
      </c>
      <c r="Q1768" s="12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 s="15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 s="10">
        <f t="shared" si="136"/>
        <v>58.62</v>
      </c>
      <c r="Q1769" s="12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 s="15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 s="10">
        <f t="shared" si="136"/>
        <v>12.47</v>
      </c>
      <c r="Q1770" s="12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 s="15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 s="10">
        <f t="shared" si="136"/>
        <v>49.14</v>
      </c>
      <c r="Q1771" s="12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 s="15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 s="10">
        <f t="shared" si="136"/>
        <v>150.5</v>
      </c>
      <c r="Q1772" s="12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 s="15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 s="10">
        <f t="shared" si="136"/>
        <v>35.799999999999997</v>
      </c>
      <c r="Q1773" s="12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 s="15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 s="10">
        <f t="shared" si="136"/>
        <v>45.16</v>
      </c>
      <c r="Q1774" s="12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 s="15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 s="10">
        <f t="shared" si="136"/>
        <v>98.79</v>
      </c>
      <c r="Q1775" s="12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 s="1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 s="10">
        <f t="shared" si="136"/>
        <v>88.31</v>
      </c>
      <c r="Q1776" s="12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 s="15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 s="10">
        <f t="shared" si="136"/>
        <v>170.63</v>
      </c>
      <c r="Q1777" s="12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 s="15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 s="10">
        <f t="shared" si="136"/>
        <v>83.75</v>
      </c>
      <c r="Q1778" s="12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 s="15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 s="10">
        <f t="shared" si="136"/>
        <v>65.099999999999994</v>
      </c>
      <c r="Q1779" s="12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 s="15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 s="10">
        <f t="shared" si="136"/>
        <v>66.33</v>
      </c>
      <c r="Q1780" s="12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 s="15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 s="10">
        <f t="shared" si="136"/>
        <v>104.89</v>
      </c>
      <c r="Q1781" s="12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 s="15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 s="10">
        <f t="shared" si="136"/>
        <v>78.44</v>
      </c>
      <c r="Q1782" s="12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 s="15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 s="10">
        <f t="shared" si="136"/>
        <v>59.04</v>
      </c>
      <c r="Q1783" s="12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 s="15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 s="10">
        <f t="shared" si="136"/>
        <v>71.34</v>
      </c>
      <c r="Q1784" s="12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 s="15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 s="10">
        <f t="shared" si="136"/>
        <v>51.23</v>
      </c>
      <c r="Q1785" s="12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 s="1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 s="10">
        <f t="shared" si="136"/>
        <v>60.24</v>
      </c>
      <c r="Q1786" s="12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 s="15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 s="10">
        <f t="shared" si="136"/>
        <v>44.94</v>
      </c>
      <c r="Q1787" s="12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 s="15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 s="10">
        <f t="shared" si="136"/>
        <v>31.21</v>
      </c>
      <c r="Q1788" s="12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 s="15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 s="10">
        <f t="shared" si="136"/>
        <v>63.88</v>
      </c>
      <c r="Q1789" s="12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 s="15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 s="10">
        <f t="shared" si="136"/>
        <v>19</v>
      </c>
      <c r="Q1790" s="12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 s="15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 s="10">
        <f t="shared" si="136"/>
        <v>10</v>
      </c>
      <c r="Q1791" s="12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 s="15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 s="10">
        <f t="shared" si="136"/>
        <v>109.07</v>
      </c>
      <c r="Q1792" s="12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 s="15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 s="10">
        <f t="shared" si="136"/>
        <v>26.75</v>
      </c>
      <c r="Q1793" s="12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 s="15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40">ROUND(E1794/D1794*100,0)</f>
        <v>61</v>
      </c>
      <c r="P1794" s="10">
        <f t="shared" si="136"/>
        <v>109.94</v>
      </c>
      <c r="Q1794" s="12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 s="15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40"/>
        <v>1</v>
      </c>
      <c r="P1795" s="10">
        <f t="shared" ref="P1795:P1858" si="141">IFERROR(ROUND(E1795/L1795,2),0)</f>
        <v>20</v>
      </c>
      <c r="Q1795" s="12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 s="1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 s="10">
        <f t="shared" si="141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 s="15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 s="10">
        <f t="shared" si="141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 s="15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 s="10">
        <f t="shared" si="141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 s="15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 s="10">
        <f t="shared" si="141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 s="15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 s="10">
        <f t="shared" si="141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 s="15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 s="10">
        <f t="shared" si="141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 s="15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 s="10">
        <f t="shared" si="141"/>
        <v>83.72</v>
      </c>
      <c r="Q1802" s="12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 s="15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 s="10">
        <f t="shared" si="141"/>
        <v>63.65</v>
      </c>
      <c r="Q1803" s="12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 s="15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 s="10">
        <f t="shared" si="141"/>
        <v>94.28</v>
      </c>
      <c r="Q1804" s="12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 s="15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 s="10">
        <f t="shared" si="141"/>
        <v>71.87</v>
      </c>
      <c r="Q1805" s="12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 s="1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 s="10">
        <f t="shared" si="141"/>
        <v>104.85</v>
      </c>
      <c r="Q1806" s="12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 s="15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 s="10">
        <f t="shared" si="141"/>
        <v>67.14</v>
      </c>
      <c r="Q1807" s="12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 s="15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 s="10">
        <f t="shared" si="141"/>
        <v>73.88</v>
      </c>
      <c r="Q1808" s="12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 s="15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 s="10">
        <f t="shared" si="141"/>
        <v>69.13</v>
      </c>
      <c r="Q1809" s="12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 s="15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 s="10">
        <f t="shared" si="141"/>
        <v>120.77</v>
      </c>
      <c r="Q1810" s="12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 s="15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 s="10">
        <f t="shared" si="141"/>
        <v>42.22</v>
      </c>
      <c r="Q1811" s="12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 s="15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 s="10">
        <f t="shared" si="141"/>
        <v>7.5</v>
      </c>
      <c r="Q1812" s="12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 s="15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 s="10">
        <f t="shared" si="141"/>
        <v>1.54</v>
      </c>
      <c r="Q1813" s="12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 s="15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 s="10">
        <f t="shared" si="141"/>
        <v>37.61</v>
      </c>
      <c r="Q1814" s="12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 s="15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 s="10">
        <f t="shared" si="141"/>
        <v>0</v>
      </c>
      <c r="Q1815" s="12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 s="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 s="10">
        <f t="shared" si="141"/>
        <v>42.16</v>
      </c>
      <c r="Q1816" s="12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 s="15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 s="10">
        <f t="shared" si="141"/>
        <v>0</v>
      </c>
      <c r="Q1817" s="12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 s="15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 s="10">
        <f t="shared" si="141"/>
        <v>84.83</v>
      </c>
      <c r="Q1818" s="12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 s="15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 s="10">
        <f t="shared" si="141"/>
        <v>94.19</v>
      </c>
      <c r="Q1819" s="12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 s="15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 s="10">
        <f t="shared" si="141"/>
        <v>0</v>
      </c>
      <c r="Q1820" s="12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 s="15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 s="10">
        <f t="shared" si="141"/>
        <v>6.25</v>
      </c>
      <c r="Q1821" s="12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 s="15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 s="10">
        <f t="shared" si="141"/>
        <v>213.38</v>
      </c>
      <c r="Q1822" s="12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 s="15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 s="10">
        <f t="shared" si="141"/>
        <v>59.16</v>
      </c>
      <c r="Q1823" s="12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 s="15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 s="10">
        <f t="shared" si="141"/>
        <v>27.27</v>
      </c>
      <c r="Q1824" s="12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 s="15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 s="10">
        <f t="shared" si="141"/>
        <v>24.58</v>
      </c>
      <c r="Q1825" s="12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 s="1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 s="10">
        <f t="shared" si="141"/>
        <v>75.05</v>
      </c>
      <c r="Q1826" s="12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 s="15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 s="10">
        <f t="shared" si="141"/>
        <v>42.02</v>
      </c>
      <c r="Q1827" s="12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 s="15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 s="10">
        <f t="shared" si="141"/>
        <v>53.16</v>
      </c>
      <c r="Q1828" s="12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 s="15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 s="10">
        <f t="shared" si="141"/>
        <v>83.89</v>
      </c>
      <c r="Q1829" s="12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 s="15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 s="10">
        <f t="shared" si="141"/>
        <v>417.33</v>
      </c>
      <c r="Q1830" s="12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 s="15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 s="10">
        <f t="shared" si="141"/>
        <v>75.77</v>
      </c>
      <c r="Q1831" s="12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 s="15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 s="10">
        <f t="shared" si="141"/>
        <v>67.39</v>
      </c>
      <c r="Q1832" s="12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 s="15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 s="10">
        <f t="shared" si="141"/>
        <v>73.569999999999993</v>
      </c>
      <c r="Q1833" s="12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 s="15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 s="10">
        <f t="shared" si="141"/>
        <v>25</v>
      </c>
      <c r="Q1834" s="12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 s="15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 s="10">
        <f t="shared" si="141"/>
        <v>42</v>
      </c>
      <c r="Q1835" s="12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 s="1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 s="10">
        <f t="shared" si="141"/>
        <v>131.16999999999999</v>
      </c>
      <c r="Q1836" s="12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 s="15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 s="10">
        <f t="shared" si="141"/>
        <v>47.27</v>
      </c>
      <c r="Q1837" s="12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 s="15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 s="10">
        <f t="shared" si="141"/>
        <v>182.13</v>
      </c>
      <c r="Q1838" s="12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 s="15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 s="10">
        <f t="shared" si="141"/>
        <v>61.37</v>
      </c>
      <c r="Q1839" s="12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 s="15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 s="10">
        <f t="shared" si="141"/>
        <v>35.770000000000003</v>
      </c>
      <c r="Q1840" s="12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 s="15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 s="10">
        <f t="shared" si="141"/>
        <v>45.62</v>
      </c>
      <c r="Q1841" s="12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 s="15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 s="10">
        <f t="shared" si="141"/>
        <v>75.38</v>
      </c>
      <c r="Q1842" s="12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 s="15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 s="10">
        <f t="shared" si="141"/>
        <v>50.88</v>
      </c>
      <c r="Q1843" s="12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 s="15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 s="10">
        <f t="shared" si="141"/>
        <v>119.29</v>
      </c>
      <c r="Q1844" s="12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 s="15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 s="10">
        <f t="shared" si="141"/>
        <v>92.54</v>
      </c>
      <c r="Q1845" s="12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 s="1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 s="10">
        <f t="shared" si="141"/>
        <v>76.05</v>
      </c>
      <c r="Q1846" s="12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 s="15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 s="10">
        <f t="shared" si="141"/>
        <v>52.63</v>
      </c>
      <c r="Q1847" s="12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 s="15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 s="10">
        <f t="shared" si="141"/>
        <v>98.99</v>
      </c>
      <c r="Q1848" s="12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 s="15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 s="10">
        <f t="shared" si="141"/>
        <v>79.53</v>
      </c>
      <c r="Q1849" s="12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 s="15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 s="10">
        <f t="shared" si="141"/>
        <v>134.21</v>
      </c>
      <c r="Q1850" s="12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 s="15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 s="10">
        <f t="shared" si="141"/>
        <v>37.630000000000003</v>
      </c>
      <c r="Q1851" s="12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 s="15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 s="10">
        <f t="shared" si="141"/>
        <v>51.04</v>
      </c>
      <c r="Q1852" s="12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 s="15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 s="10">
        <f t="shared" si="141"/>
        <v>50.04</v>
      </c>
      <c r="Q1853" s="12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 s="15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 s="10">
        <f t="shared" si="141"/>
        <v>133.93</v>
      </c>
      <c r="Q1854" s="12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 s="15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 s="10">
        <f t="shared" si="141"/>
        <v>58.21</v>
      </c>
      <c r="Q1855" s="12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 s="1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 s="10">
        <f t="shared" si="141"/>
        <v>88.04</v>
      </c>
      <c r="Q1856" s="12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 s="15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 s="10">
        <f t="shared" si="141"/>
        <v>70.58</v>
      </c>
      <c r="Q1857" s="12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 s="15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45">ROUND(E1858/D1858*100,0)</f>
        <v>101</v>
      </c>
      <c r="P1858" s="10">
        <f t="shared" si="141"/>
        <v>53.29</v>
      </c>
      <c r="Q1858" s="12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 s="15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45"/>
        <v>100</v>
      </c>
      <c r="P1859" s="10">
        <f t="shared" ref="P1859:P1922" si="146">IFERROR(ROUND(E1859/L1859,2),0)</f>
        <v>136.36000000000001</v>
      </c>
      <c r="Q1859" s="12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 s="15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 s="10">
        <f t="shared" si="146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 s="15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 s="10">
        <f t="shared" si="146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 s="15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 s="10">
        <f t="shared" si="146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 s="15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 s="10">
        <f t="shared" si="146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 s="15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 s="10">
        <f t="shared" si="146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 s="15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 s="10">
        <f t="shared" si="146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 s="1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 s="10">
        <f t="shared" si="146"/>
        <v>58.08</v>
      </c>
      <c r="Q1866" s="12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 s="15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 s="10">
        <f t="shared" si="146"/>
        <v>2</v>
      </c>
      <c r="Q1867" s="12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 s="15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 s="10">
        <f t="shared" si="146"/>
        <v>62.5</v>
      </c>
      <c r="Q1868" s="12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 s="15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 s="10">
        <f t="shared" si="146"/>
        <v>10</v>
      </c>
      <c r="Q1869" s="12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 s="15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 s="10">
        <f t="shared" si="146"/>
        <v>71.59</v>
      </c>
      <c r="Q1870" s="12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 s="15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 s="10">
        <f t="shared" si="146"/>
        <v>0</v>
      </c>
      <c r="Q1871" s="12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 s="15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 s="10">
        <f t="shared" si="146"/>
        <v>32.82</v>
      </c>
      <c r="Q1872" s="12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 s="15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 s="10">
        <f t="shared" si="146"/>
        <v>49.12</v>
      </c>
      <c r="Q1873" s="12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 s="15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 s="10">
        <f t="shared" si="146"/>
        <v>16.309999999999999</v>
      </c>
      <c r="Q1874" s="12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 s="15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 s="10">
        <f t="shared" si="146"/>
        <v>18</v>
      </c>
      <c r="Q1875" s="12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 s="1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 s="10">
        <f t="shared" si="146"/>
        <v>13</v>
      </c>
      <c r="Q1876" s="12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 s="15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 s="10">
        <f t="shared" si="146"/>
        <v>17</v>
      </c>
      <c r="Q1877" s="12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 s="15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 s="10">
        <f t="shared" si="146"/>
        <v>0</v>
      </c>
      <c r="Q1878" s="12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 s="15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 s="10">
        <f t="shared" si="146"/>
        <v>0</v>
      </c>
      <c r="Q1879" s="12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 s="15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 s="10">
        <f t="shared" si="146"/>
        <v>0</v>
      </c>
      <c r="Q1880" s="12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 s="15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 s="10">
        <f t="shared" si="146"/>
        <v>3</v>
      </c>
      <c r="Q1881" s="12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 s="15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 s="10">
        <f t="shared" si="146"/>
        <v>41.83</v>
      </c>
      <c r="Q1882" s="12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 s="15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 s="10">
        <f t="shared" si="146"/>
        <v>49.34</v>
      </c>
      <c r="Q1883" s="12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 s="15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 s="10">
        <f t="shared" si="146"/>
        <v>41.73</v>
      </c>
      <c r="Q1884" s="12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 s="15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 s="10">
        <f t="shared" si="146"/>
        <v>32.72</v>
      </c>
      <c r="Q1885" s="12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 s="1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 s="10">
        <f t="shared" si="146"/>
        <v>51.96</v>
      </c>
      <c r="Q1886" s="12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 s="15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 s="10">
        <f t="shared" si="146"/>
        <v>50.69</v>
      </c>
      <c r="Q1887" s="12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 s="15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 s="10">
        <f t="shared" si="146"/>
        <v>42.24</v>
      </c>
      <c r="Q1888" s="12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 s="15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 s="10">
        <f t="shared" si="146"/>
        <v>416.88</v>
      </c>
      <c r="Q1889" s="12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 s="15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 s="10">
        <f t="shared" si="146"/>
        <v>46.65</v>
      </c>
      <c r="Q1890" s="12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 s="15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 s="10">
        <f t="shared" si="146"/>
        <v>48.45</v>
      </c>
      <c r="Q1891" s="12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 s="15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 s="10">
        <f t="shared" si="146"/>
        <v>70.53</v>
      </c>
      <c r="Q1892" s="12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 s="15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 s="10">
        <f t="shared" si="146"/>
        <v>87.96</v>
      </c>
      <c r="Q1893" s="12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 s="15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 s="10">
        <f t="shared" si="146"/>
        <v>26.27</v>
      </c>
      <c r="Q1894" s="12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 s="15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 s="10">
        <f t="shared" si="146"/>
        <v>57.78</v>
      </c>
      <c r="Q1895" s="12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 s="1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 s="10">
        <f t="shared" si="146"/>
        <v>57.25</v>
      </c>
      <c r="Q1896" s="12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 s="15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 s="10">
        <f t="shared" si="146"/>
        <v>196.34</v>
      </c>
      <c r="Q1897" s="12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 s="15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 s="10">
        <f t="shared" si="146"/>
        <v>43</v>
      </c>
      <c r="Q1898" s="12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 s="15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 s="10">
        <f t="shared" si="146"/>
        <v>35.549999999999997</v>
      </c>
      <c r="Q1899" s="12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 s="15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 s="10">
        <f t="shared" si="146"/>
        <v>68.81</v>
      </c>
      <c r="Q1900" s="12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 s="15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 s="10">
        <f t="shared" si="146"/>
        <v>28.57</v>
      </c>
      <c r="Q1901" s="12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 s="15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 s="10">
        <f t="shared" si="146"/>
        <v>50.63</v>
      </c>
      <c r="Q1902" s="12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 s="15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 s="10">
        <f t="shared" si="146"/>
        <v>106.8</v>
      </c>
      <c r="Q1903" s="12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 s="15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 s="10">
        <f t="shared" si="146"/>
        <v>4</v>
      </c>
      <c r="Q1904" s="12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 s="15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 s="10">
        <f t="shared" si="146"/>
        <v>34.1</v>
      </c>
      <c r="Q1905" s="12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 s="1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 s="10">
        <f t="shared" si="146"/>
        <v>25</v>
      </c>
      <c r="Q1906" s="12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 s="15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 s="10">
        <f t="shared" si="146"/>
        <v>10.5</v>
      </c>
      <c r="Q1907" s="12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 s="15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 s="10">
        <f t="shared" si="146"/>
        <v>215.96</v>
      </c>
      <c r="Q1908" s="12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 s="15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 s="10">
        <f t="shared" si="146"/>
        <v>21.25</v>
      </c>
      <c r="Q1909" s="12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 s="15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 s="10">
        <f t="shared" si="146"/>
        <v>108.25</v>
      </c>
      <c r="Q1910" s="12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 s="15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 s="10">
        <f t="shared" si="146"/>
        <v>129.97</v>
      </c>
      <c r="Q1911" s="12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 s="15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 s="10">
        <f t="shared" si="146"/>
        <v>117.49</v>
      </c>
      <c r="Q1912" s="12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 s="15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 s="10">
        <f t="shared" si="146"/>
        <v>10</v>
      </c>
      <c r="Q1913" s="12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 s="15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 s="10">
        <f t="shared" si="146"/>
        <v>70.599999999999994</v>
      </c>
      <c r="Q1914" s="12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 s="15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 s="10">
        <f t="shared" si="146"/>
        <v>24.5</v>
      </c>
      <c r="Q1915" s="12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 s="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 s="10">
        <f t="shared" si="146"/>
        <v>30</v>
      </c>
      <c r="Q1916" s="12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 s="15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 s="10">
        <f t="shared" si="146"/>
        <v>2</v>
      </c>
      <c r="Q1917" s="12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 s="15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 s="10">
        <f t="shared" si="146"/>
        <v>17</v>
      </c>
      <c r="Q1918" s="12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 s="15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 s="10">
        <f t="shared" si="146"/>
        <v>2928.93</v>
      </c>
      <c r="Q1919" s="12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 s="15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 s="10">
        <f t="shared" si="146"/>
        <v>28.89</v>
      </c>
      <c r="Q1920" s="12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 s="15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 s="10">
        <f t="shared" si="146"/>
        <v>29.63</v>
      </c>
      <c r="Q1921" s="12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 s="15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50">ROUND(E1922/D1922*100,0)</f>
        <v>43</v>
      </c>
      <c r="P1922" s="10">
        <f t="shared" si="146"/>
        <v>40.98</v>
      </c>
      <c r="Q1922" s="12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 s="15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50"/>
        <v>137</v>
      </c>
      <c r="P1923" s="10">
        <f t="shared" ref="P1923:P1986" si="151">IFERROR(ROUND(E1923/L1923,2),0)</f>
        <v>54</v>
      </c>
      <c r="Q1923" s="12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 s="15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 s="10">
        <f t="shared" si="151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 s="15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 s="10">
        <f t="shared" si="151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 s="1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 s="10">
        <f t="shared" si="151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 s="15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 s="10">
        <f t="shared" si="151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 s="15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 s="10">
        <f t="shared" si="151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 s="15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 s="10">
        <f t="shared" si="151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 s="15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 s="10">
        <f t="shared" si="151"/>
        <v>77.349999999999994</v>
      </c>
      <c r="Q1930" s="12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 s="15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 s="10">
        <f t="shared" si="151"/>
        <v>42.8</v>
      </c>
      <c r="Q1931" s="12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 s="15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 s="10">
        <f t="shared" si="151"/>
        <v>48.85</v>
      </c>
      <c r="Q1932" s="12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 s="15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 s="10">
        <f t="shared" si="151"/>
        <v>48.24</v>
      </c>
      <c r="Q1933" s="12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 s="15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 s="10">
        <f t="shared" si="151"/>
        <v>70.209999999999994</v>
      </c>
      <c r="Q1934" s="12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 s="15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 s="10">
        <f t="shared" si="151"/>
        <v>94.05</v>
      </c>
      <c r="Q1935" s="12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 s="1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 s="10">
        <f t="shared" si="151"/>
        <v>80.27</v>
      </c>
      <c r="Q1936" s="12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 s="15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 s="10">
        <f t="shared" si="151"/>
        <v>54.2</v>
      </c>
      <c r="Q1937" s="12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 s="15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 s="10">
        <f t="shared" si="151"/>
        <v>60.27</v>
      </c>
      <c r="Q1938" s="12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 s="15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 s="10">
        <f t="shared" si="151"/>
        <v>38.74</v>
      </c>
      <c r="Q1939" s="12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 s="15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 s="10">
        <f t="shared" si="151"/>
        <v>152.54</v>
      </c>
      <c r="Q1940" s="12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 s="15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 s="10">
        <f t="shared" si="151"/>
        <v>115.31</v>
      </c>
      <c r="Q1941" s="12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 s="15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 s="10">
        <f t="shared" si="151"/>
        <v>35.840000000000003</v>
      </c>
      <c r="Q1942" s="12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 s="15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 s="10">
        <f t="shared" si="151"/>
        <v>64.569999999999993</v>
      </c>
      <c r="Q1943" s="12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 s="15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 s="10">
        <f t="shared" si="151"/>
        <v>87.44</v>
      </c>
      <c r="Q1944" s="12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 s="15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 s="10">
        <f t="shared" si="151"/>
        <v>68.819999999999993</v>
      </c>
      <c r="Q1945" s="12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 s="1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 s="10">
        <f t="shared" si="151"/>
        <v>176.2</v>
      </c>
      <c r="Q1946" s="12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 s="15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 s="10">
        <f t="shared" si="151"/>
        <v>511.79</v>
      </c>
      <c r="Q1947" s="12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 s="15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 s="10">
        <f t="shared" si="151"/>
        <v>160.44</v>
      </c>
      <c r="Q1948" s="12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 s="15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 s="10">
        <f t="shared" si="151"/>
        <v>35</v>
      </c>
      <c r="Q1949" s="12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 s="15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 s="10">
        <f t="shared" si="151"/>
        <v>188.51</v>
      </c>
      <c r="Q1950" s="12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 s="15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 s="10">
        <f t="shared" si="151"/>
        <v>56.2</v>
      </c>
      <c r="Q1951" s="12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 s="15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 s="10">
        <f t="shared" si="151"/>
        <v>51.31</v>
      </c>
      <c r="Q1952" s="12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 s="15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 s="10">
        <f t="shared" si="151"/>
        <v>127.36</v>
      </c>
      <c r="Q1953" s="12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 s="15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 s="10">
        <f t="shared" si="151"/>
        <v>101.86</v>
      </c>
      <c r="Q1954" s="12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 s="15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 s="10">
        <f t="shared" si="151"/>
        <v>230.56</v>
      </c>
      <c r="Q1955" s="12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 s="1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 s="10">
        <f t="shared" si="151"/>
        <v>842.11</v>
      </c>
      <c r="Q1956" s="12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 s="15">
        <f t="shared" si="154"/>
        <v>2016</v>
      </c>
    </row>
    <row r="1957" spans="1:21" ht="43.5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 s="10">
        <f t="shared" si="151"/>
        <v>577.28</v>
      </c>
      <c r="Q1957" s="12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 s="15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 s="10">
        <f t="shared" si="151"/>
        <v>483.34</v>
      </c>
      <c r="Q1958" s="12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 s="15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 s="10">
        <f t="shared" si="151"/>
        <v>76.14</v>
      </c>
      <c r="Q1959" s="12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 s="15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 s="10">
        <f t="shared" si="151"/>
        <v>74.11</v>
      </c>
      <c r="Q1960" s="12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 s="15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 s="10">
        <f t="shared" si="151"/>
        <v>36.97</v>
      </c>
      <c r="Q1961" s="12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 s="15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 s="10">
        <f t="shared" si="151"/>
        <v>2500.9699999999998</v>
      </c>
      <c r="Q1962" s="12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 s="15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 s="10">
        <f t="shared" si="151"/>
        <v>67.69</v>
      </c>
      <c r="Q1963" s="12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 s="15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 s="10">
        <f t="shared" si="151"/>
        <v>63.05</v>
      </c>
      <c r="Q1964" s="12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 s="15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 s="10">
        <f t="shared" si="151"/>
        <v>117.6</v>
      </c>
      <c r="Q1965" s="12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 s="1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 s="10">
        <f t="shared" si="151"/>
        <v>180.75</v>
      </c>
      <c r="Q1966" s="12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 s="15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 s="10">
        <f t="shared" si="151"/>
        <v>127.32</v>
      </c>
      <c r="Q1967" s="12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 s="15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 s="10">
        <f t="shared" si="151"/>
        <v>136.63999999999999</v>
      </c>
      <c r="Q1968" s="12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 s="15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 s="10">
        <f t="shared" si="151"/>
        <v>182.78</v>
      </c>
      <c r="Q1969" s="12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 s="15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 s="10">
        <f t="shared" si="151"/>
        <v>279.38</v>
      </c>
      <c r="Q1970" s="12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 s="15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 s="10">
        <f t="shared" si="151"/>
        <v>61.38</v>
      </c>
      <c r="Q1971" s="12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 s="15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 s="10">
        <f t="shared" si="151"/>
        <v>80.73</v>
      </c>
      <c r="Q1972" s="12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 s="15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 s="10">
        <f t="shared" si="151"/>
        <v>272.36</v>
      </c>
      <c r="Q1973" s="12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 s="15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 s="10">
        <f t="shared" si="151"/>
        <v>70.849999999999994</v>
      </c>
      <c r="Q1974" s="12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 s="15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 s="10">
        <f t="shared" si="151"/>
        <v>247.94</v>
      </c>
      <c r="Q1975" s="12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 s="1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 s="10">
        <f t="shared" si="151"/>
        <v>186.81</v>
      </c>
      <c r="Q1976" s="12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 s="15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 s="10">
        <f t="shared" si="151"/>
        <v>131.99</v>
      </c>
      <c r="Q1977" s="12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 s="15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 s="10">
        <f t="shared" si="151"/>
        <v>29.31</v>
      </c>
      <c r="Q1978" s="12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 s="15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 s="10">
        <f t="shared" si="151"/>
        <v>245.02</v>
      </c>
      <c r="Q1979" s="12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 s="15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 s="10">
        <f t="shared" si="151"/>
        <v>1323.25</v>
      </c>
      <c r="Q1980" s="12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 s="15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 s="10">
        <f t="shared" si="151"/>
        <v>282.66000000000003</v>
      </c>
      <c r="Q1981" s="12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 s="15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 s="10">
        <f t="shared" si="151"/>
        <v>91.21</v>
      </c>
      <c r="Q1982" s="12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 s="15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 s="10">
        <f t="shared" si="151"/>
        <v>31.75</v>
      </c>
      <c r="Q1983" s="12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 s="15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 s="10">
        <f t="shared" si="151"/>
        <v>0</v>
      </c>
      <c r="Q1984" s="12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 s="15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 s="10">
        <f t="shared" si="151"/>
        <v>88.69</v>
      </c>
      <c r="Q1985" s="12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 s="1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55">ROUND(E1986/D1986*100,0)</f>
        <v>21</v>
      </c>
      <c r="P1986" s="10">
        <f t="shared" si="151"/>
        <v>453.14</v>
      </c>
      <c r="Q1986" s="12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 s="15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55"/>
        <v>3</v>
      </c>
      <c r="P1987" s="10">
        <f t="shared" ref="P1987:P2050" si="156">IFERROR(ROUND(E1987/L1987,2),0)</f>
        <v>12.75</v>
      </c>
      <c r="Q1987" s="12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 s="15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 s="10">
        <f t="shared" si="156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 s="15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 s="10">
        <f t="shared" si="156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 s="15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 s="10">
        <f t="shared" si="156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 s="15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 s="10">
        <f t="shared" si="156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 s="15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 s="10">
        <f t="shared" si="156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 s="15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 s="10">
        <f t="shared" si="156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 s="15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 s="10">
        <f t="shared" si="156"/>
        <v>1</v>
      </c>
      <c r="Q1994" s="12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 s="15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 s="10">
        <f t="shared" si="156"/>
        <v>0</v>
      </c>
      <c r="Q1995" s="12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 s="1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 s="10">
        <f t="shared" si="156"/>
        <v>0</v>
      </c>
      <c r="Q1996" s="12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 s="15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 s="10">
        <f t="shared" si="156"/>
        <v>26</v>
      </c>
      <c r="Q1997" s="12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 s="15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 s="10">
        <f t="shared" si="156"/>
        <v>0</v>
      </c>
      <c r="Q1998" s="12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 s="15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 s="10">
        <f t="shared" si="156"/>
        <v>0</v>
      </c>
      <c r="Q1999" s="12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 s="15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 s="10">
        <f t="shared" si="156"/>
        <v>218.33</v>
      </c>
      <c r="Q2000" s="12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 s="15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 s="10">
        <f t="shared" si="156"/>
        <v>33.71</v>
      </c>
      <c r="Q2001" s="12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 s="15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 s="10">
        <f t="shared" si="156"/>
        <v>25</v>
      </c>
      <c r="Q2002" s="12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 s="15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 s="10">
        <f t="shared" si="156"/>
        <v>128.38999999999999</v>
      </c>
      <c r="Q2003" s="12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 s="15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 s="10">
        <f t="shared" si="156"/>
        <v>78.83</v>
      </c>
      <c r="Q2004" s="12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 s="15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 s="10">
        <f t="shared" si="156"/>
        <v>91.76</v>
      </c>
      <c r="Q2005" s="12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 s="1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 s="10">
        <f t="shared" si="156"/>
        <v>331.1</v>
      </c>
      <c r="Q2006" s="12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 s="15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 s="10">
        <f t="shared" si="156"/>
        <v>194.26</v>
      </c>
      <c r="Q2007" s="12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 s="15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 s="10">
        <f t="shared" si="156"/>
        <v>408.98</v>
      </c>
      <c r="Q2008" s="12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 s="15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 s="10">
        <f t="shared" si="156"/>
        <v>84.46</v>
      </c>
      <c r="Q2009" s="12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 s="15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 s="10">
        <f t="shared" si="156"/>
        <v>44.85</v>
      </c>
      <c r="Q2010" s="12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 s="15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 s="10">
        <f t="shared" si="156"/>
        <v>383.36</v>
      </c>
      <c r="Q2011" s="12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 s="15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 s="10">
        <f t="shared" si="156"/>
        <v>55.28</v>
      </c>
      <c r="Q2012" s="12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 s="15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 s="10">
        <f t="shared" si="156"/>
        <v>422.02</v>
      </c>
      <c r="Q2013" s="12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 s="15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 s="10">
        <f t="shared" si="156"/>
        <v>64.180000000000007</v>
      </c>
      <c r="Q2014" s="12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 s="15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 s="10">
        <f t="shared" si="156"/>
        <v>173.58</v>
      </c>
      <c r="Q2015" s="12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 s="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 s="10">
        <f t="shared" si="156"/>
        <v>88.6</v>
      </c>
      <c r="Q2016" s="12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 s="15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 s="10">
        <f t="shared" si="156"/>
        <v>50.22</v>
      </c>
      <c r="Q2017" s="12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 s="15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 s="10">
        <f t="shared" si="156"/>
        <v>192.39</v>
      </c>
      <c r="Q2018" s="12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 s="15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 s="10">
        <f t="shared" si="156"/>
        <v>73.42</v>
      </c>
      <c r="Q2019" s="12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 s="15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 s="10">
        <f t="shared" si="156"/>
        <v>147.68</v>
      </c>
      <c r="Q2020" s="12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 s="15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 s="10">
        <f t="shared" si="156"/>
        <v>108.97</v>
      </c>
      <c r="Q2021" s="12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 s="15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 s="10">
        <f t="shared" si="156"/>
        <v>23.65</v>
      </c>
      <c r="Q2022" s="12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 s="15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 s="10">
        <f t="shared" si="156"/>
        <v>147.94999999999999</v>
      </c>
      <c r="Q2023" s="12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 s="15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 s="10">
        <f t="shared" si="156"/>
        <v>385.04</v>
      </c>
      <c r="Q2024" s="12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 s="15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 s="10">
        <f t="shared" si="156"/>
        <v>457.39</v>
      </c>
      <c r="Q2025" s="12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 s="1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 s="10">
        <f t="shared" si="156"/>
        <v>222.99</v>
      </c>
      <c r="Q2026" s="12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 s="15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 s="10">
        <f t="shared" si="156"/>
        <v>220.74</v>
      </c>
      <c r="Q2027" s="12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 s="15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 s="10">
        <f t="shared" si="156"/>
        <v>73.5</v>
      </c>
      <c r="Q2028" s="12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 s="15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 s="10">
        <f t="shared" si="156"/>
        <v>223.1</v>
      </c>
      <c r="Q2029" s="12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 s="15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 s="10">
        <f t="shared" si="156"/>
        <v>47.91</v>
      </c>
      <c r="Q2030" s="12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 s="15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 s="10">
        <f t="shared" si="156"/>
        <v>96.06</v>
      </c>
      <c r="Q2031" s="12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 s="15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 s="10">
        <f t="shared" si="156"/>
        <v>118.61</v>
      </c>
      <c r="Q2032" s="12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 s="15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 s="10">
        <f t="shared" si="156"/>
        <v>118.45</v>
      </c>
      <c r="Q2033" s="12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 s="15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 s="10">
        <f t="shared" si="156"/>
        <v>143.21</v>
      </c>
      <c r="Q2034" s="12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 s="15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 s="10">
        <f t="shared" si="156"/>
        <v>282.72000000000003</v>
      </c>
      <c r="Q2035" s="12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 s="1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 s="10">
        <f t="shared" si="156"/>
        <v>593.94000000000005</v>
      </c>
      <c r="Q2036" s="12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 s="15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 s="10">
        <f t="shared" si="156"/>
        <v>262.16000000000003</v>
      </c>
      <c r="Q2037" s="12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 s="15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 s="10">
        <f t="shared" si="156"/>
        <v>46.58</v>
      </c>
      <c r="Q2038" s="12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 s="15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 s="10">
        <f t="shared" si="156"/>
        <v>70.040000000000006</v>
      </c>
      <c r="Q2039" s="12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 s="15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 s="10">
        <f t="shared" si="156"/>
        <v>164.91</v>
      </c>
      <c r="Q2040" s="12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 s="15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 s="10">
        <f t="shared" si="156"/>
        <v>449.26</v>
      </c>
      <c r="Q2041" s="12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 s="15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 s="10">
        <f t="shared" si="156"/>
        <v>27.47</v>
      </c>
      <c r="Q2042" s="12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 s="15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 s="10">
        <f t="shared" si="156"/>
        <v>143.97999999999999</v>
      </c>
      <c r="Q2043" s="12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 s="15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 s="10">
        <f t="shared" si="156"/>
        <v>88.24</v>
      </c>
      <c r="Q2044" s="12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 s="15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 s="10">
        <f t="shared" si="156"/>
        <v>36.33</v>
      </c>
      <c r="Q2045" s="12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 s="1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 s="10">
        <f t="shared" si="156"/>
        <v>90.18</v>
      </c>
      <c r="Q2046" s="12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 s="15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 s="10">
        <f t="shared" si="156"/>
        <v>152.62</v>
      </c>
      <c r="Q2047" s="12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 s="15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 s="10">
        <f t="shared" si="156"/>
        <v>55.81</v>
      </c>
      <c r="Q2048" s="12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 s="15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 s="10">
        <f t="shared" si="156"/>
        <v>227.85</v>
      </c>
      <c r="Q2049" s="12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 s="15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60">ROUND(E2050/D2050*100,0)</f>
        <v>148</v>
      </c>
      <c r="P2050" s="10">
        <f t="shared" si="156"/>
        <v>91.83</v>
      </c>
      <c r="Q2050" s="12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 s="15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60"/>
        <v>120</v>
      </c>
      <c r="P2051" s="10">
        <f t="shared" ref="P2051:P2114" si="161">IFERROR(ROUND(E2051/L2051,2),0)</f>
        <v>80.989999999999995</v>
      </c>
      <c r="Q2051" s="12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 s="15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 s="10">
        <f t="shared" si="161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 s="15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 s="10">
        <f t="shared" si="161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 s="15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 s="10">
        <f t="shared" si="161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 s="15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 s="10">
        <f t="shared" si="161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 s="1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 s="10">
        <f t="shared" si="161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 s="15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 s="10">
        <f t="shared" si="161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 s="15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 s="10">
        <f t="shared" si="161"/>
        <v>138.49</v>
      </c>
      <c r="Q2058" s="12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 s="15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 s="10">
        <f t="shared" si="161"/>
        <v>45.55</v>
      </c>
      <c r="Q2059" s="12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 s="15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 s="10">
        <f t="shared" si="161"/>
        <v>10.51</v>
      </c>
      <c r="Q2060" s="12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 s="15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 s="10">
        <f t="shared" si="161"/>
        <v>114.77</v>
      </c>
      <c r="Q2061" s="12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 s="15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 s="10">
        <f t="shared" si="161"/>
        <v>36</v>
      </c>
      <c r="Q2062" s="12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 s="15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 s="10">
        <f t="shared" si="161"/>
        <v>154.16999999999999</v>
      </c>
      <c r="Q2063" s="12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 s="15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 s="10">
        <f t="shared" si="161"/>
        <v>566.39</v>
      </c>
      <c r="Q2064" s="12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 s="15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 s="10">
        <f t="shared" si="161"/>
        <v>120.86</v>
      </c>
      <c r="Q2065" s="12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 s="1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 s="10">
        <f t="shared" si="161"/>
        <v>86.16</v>
      </c>
      <c r="Q2066" s="12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 s="15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 s="10">
        <f t="shared" si="161"/>
        <v>51.21</v>
      </c>
      <c r="Q2067" s="12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 s="15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 s="10">
        <f t="shared" si="161"/>
        <v>67.260000000000005</v>
      </c>
      <c r="Q2068" s="12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 s="15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 s="10">
        <f t="shared" si="161"/>
        <v>62.8</v>
      </c>
      <c r="Q2069" s="12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 s="15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 s="10">
        <f t="shared" si="161"/>
        <v>346.13</v>
      </c>
      <c r="Q2070" s="12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 s="15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 s="10">
        <f t="shared" si="161"/>
        <v>244.12</v>
      </c>
      <c r="Q2071" s="12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 s="15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 s="10">
        <f t="shared" si="161"/>
        <v>259.25</v>
      </c>
      <c r="Q2072" s="12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 s="15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 s="10">
        <f t="shared" si="161"/>
        <v>201.96</v>
      </c>
      <c r="Q2073" s="12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 s="15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 s="10">
        <f t="shared" si="161"/>
        <v>226.21</v>
      </c>
      <c r="Q2074" s="12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 s="15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 s="10">
        <f t="shared" si="161"/>
        <v>324.69</v>
      </c>
      <c r="Q2075" s="12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 s="1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 s="10">
        <f t="shared" si="161"/>
        <v>205</v>
      </c>
      <c r="Q2076" s="12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 s="15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 s="10">
        <f t="shared" si="161"/>
        <v>20.47</v>
      </c>
      <c r="Q2077" s="12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 s="15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 s="10">
        <f t="shared" si="161"/>
        <v>116.35</v>
      </c>
      <c r="Q2078" s="12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 s="15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 s="10">
        <f t="shared" si="161"/>
        <v>307.2</v>
      </c>
      <c r="Q2079" s="12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 s="15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 s="10">
        <f t="shared" si="161"/>
        <v>546.69000000000005</v>
      </c>
      <c r="Q2080" s="12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 s="15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 s="10">
        <f t="shared" si="161"/>
        <v>47.47</v>
      </c>
      <c r="Q2081" s="12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 s="15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 s="10">
        <f t="shared" si="161"/>
        <v>101.56</v>
      </c>
      <c r="Q2082" s="12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 s="15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 s="10">
        <f t="shared" si="161"/>
        <v>72.91</v>
      </c>
      <c r="Q2083" s="12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 s="15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 s="10">
        <f t="shared" si="161"/>
        <v>43.71</v>
      </c>
      <c r="Q2084" s="12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 s="15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 s="10">
        <f t="shared" si="161"/>
        <v>34</v>
      </c>
      <c r="Q2085" s="12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 s="1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 s="10">
        <f t="shared" si="161"/>
        <v>70.650000000000006</v>
      </c>
      <c r="Q2086" s="12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 s="15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 s="10">
        <f t="shared" si="161"/>
        <v>89.3</v>
      </c>
      <c r="Q2087" s="12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 s="15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 s="10">
        <f t="shared" si="161"/>
        <v>115.09</v>
      </c>
      <c r="Q2088" s="12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 s="15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 s="10">
        <f t="shared" si="161"/>
        <v>62.12</v>
      </c>
      <c r="Q2089" s="12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 s="15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 s="10">
        <f t="shared" si="161"/>
        <v>46.2</v>
      </c>
      <c r="Q2090" s="12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 s="15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 s="10">
        <f t="shared" si="161"/>
        <v>48.55</v>
      </c>
      <c r="Q2091" s="12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 s="15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 s="10">
        <f t="shared" si="161"/>
        <v>57.52</v>
      </c>
      <c r="Q2092" s="12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 s="15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 s="10">
        <f t="shared" si="161"/>
        <v>88.15</v>
      </c>
      <c r="Q2093" s="12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 s="15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 s="10">
        <f t="shared" si="161"/>
        <v>110.49</v>
      </c>
      <c r="Q2094" s="12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 s="15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 s="10">
        <f t="shared" si="161"/>
        <v>66.83</v>
      </c>
      <c r="Q2095" s="12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 s="1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 s="10">
        <f t="shared" si="161"/>
        <v>58.6</v>
      </c>
      <c r="Q2096" s="12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 s="15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 s="10">
        <f t="shared" si="161"/>
        <v>113.64</v>
      </c>
      <c r="Q2097" s="12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 s="15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 s="10">
        <f t="shared" si="161"/>
        <v>43.57</v>
      </c>
      <c r="Q2098" s="12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 s="15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 s="10">
        <f t="shared" si="161"/>
        <v>78.95</v>
      </c>
      <c r="Q2099" s="12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 s="15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 s="10">
        <f t="shared" si="161"/>
        <v>188.13</v>
      </c>
      <c r="Q2100" s="12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 s="15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 s="10">
        <f t="shared" si="161"/>
        <v>63.03</v>
      </c>
      <c r="Q2101" s="12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 s="15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 s="10">
        <f t="shared" si="161"/>
        <v>30.37</v>
      </c>
      <c r="Q2102" s="12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 s="15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 s="10">
        <f t="shared" si="161"/>
        <v>51.48</v>
      </c>
      <c r="Q2103" s="12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 s="15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 s="10">
        <f t="shared" si="161"/>
        <v>35.79</v>
      </c>
      <c r="Q2104" s="12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 s="15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 s="10">
        <f t="shared" si="161"/>
        <v>98.82</v>
      </c>
      <c r="Q2105" s="12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 s="1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 s="10">
        <f t="shared" si="161"/>
        <v>28</v>
      </c>
      <c r="Q2106" s="12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 s="15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 s="10">
        <f t="shared" si="161"/>
        <v>51.31</v>
      </c>
      <c r="Q2107" s="12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 s="15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 s="10">
        <f t="shared" si="161"/>
        <v>53.52</v>
      </c>
      <c r="Q2108" s="12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 s="15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 s="10">
        <f t="shared" si="161"/>
        <v>37.15</v>
      </c>
      <c r="Q2109" s="12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 s="15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 s="10">
        <f t="shared" si="161"/>
        <v>89.9</v>
      </c>
      <c r="Q2110" s="12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 s="15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 s="10">
        <f t="shared" si="161"/>
        <v>106.53</v>
      </c>
      <c r="Q2111" s="12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 s="15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 s="10">
        <f t="shared" si="161"/>
        <v>52.82</v>
      </c>
      <c r="Q2112" s="12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 s="15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 s="10">
        <f t="shared" si="161"/>
        <v>54.62</v>
      </c>
      <c r="Q2113" s="12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 s="15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65">ROUND(E2114/D2114*100,0)</f>
        <v>100</v>
      </c>
      <c r="P2114" s="10">
        <f t="shared" si="161"/>
        <v>27.27</v>
      </c>
      <c r="Q2114" s="12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 s="15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65"/>
        <v>105</v>
      </c>
      <c r="P2115" s="10">
        <f t="shared" ref="P2115:P2178" si="166">IFERROR(ROUND(E2115/L2115,2),0)</f>
        <v>68.599999999999994</v>
      </c>
      <c r="Q2115" s="12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 s="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 s="10">
        <f t="shared" si="166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 s="15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 s="10">
        <f t="shared" si="166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 s="15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 s="10">
        <f t="shared" si="166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 s="15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 s="10">
        <f t="shared" si="166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 s="15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 s="10">
        <f t="shared" si="166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 s="15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 s="10">
        <f t="shared" si="166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 s="15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 s="10">
        <f t="shared" si="166"/>
        <v>116.96</v>
      </c>
      <c r="Q2122" s="12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 s="15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 s="10">
        <f t="shared" si="166"/>
        <v>28.4</v>
      </c>
      <c r="Q2123" s="12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 s="15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 s="10">
        <f t="shared" si="166"/>
        <v>103.33</v>
      </c>
      <c r="Q2124" s="12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 s="15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 s="10">
        <f t="shared" si="166"/>
        <v>10</v>
      </c>
      <c r="Q2125" s="12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 s="1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 s="10">
        <f t="shared" si="166"/>
        <v>23</v>
      </c>
      <c r="Q2126" s="12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 s="15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 s="10">
        <f t="shared" si="166"/>
        <v>31.56</v>
      </c>
      <c r="Q2127" s="12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 s="15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 s="10">
        <f t="shared" si="166"/>
        <v>5</v>
      </c>
      <c r="Q2128" s="12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 s="15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 s="10">
        <f t="shared" si="166"/>
        <v>34.22</v>
      </c>
      <c r="Q2129" s="12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 s="15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 s="10">
        <f t="shared" si="166"/>
        <v>25</v>
      </c>
      <c r="Q2130" s="12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 s="15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 s="10">
        <f t="shared" si="166"/>
        <v>19.670000000000002</v>
      </c>
      <c r="Q2131" s="12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 s="15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 s="10">
        <f t="shared" si="166"/>
        <v>21.25</v>
      </c>
      <c r="Q2132" s="12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 s="15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 s="10">
        <f t="shared" si="166"/>
        <v>8.33</v>
      </c>
      <c r="Q2133" s="12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 s="15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 s="10">
        <f t="shared" si="166"/>
        <v>21.34</v>
      </c>
      <c r="Q2134" s="12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 s="15">
        <f t="shared" si="169"/>
        <v>2014</v>
      </c>
    </row>
    <row r="2135" spans="1:21" ht="43.5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 s="10">
        <f t="shared" si="166"/>
        <v>5.33</v>
      </c>
      <c r="Q2135" s="12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 s="1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 s="10">
        <f t="shared" si="166"/>
        <v>34.67</v>
      </c>
      <c r="Q2136" s="12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 s="15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 s="10">
        <f t="shared" si="166"/>
        <v>21.73</v>
      </c>
      <c r="Q2137" s="12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 s="15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 s="10">
        <f t="shared" si="166"/>
        <v>11.92</v>
      </c>
      <c r="Q2138" s="12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 s="15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 s="10">
        <f t="shared" si="166"/>
        <v>26.6</v>
      </c>
      <c r="Q2139" s="12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 s="15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 s="10">
        <f t="shared" si="166"/>
        <v>10.67</v>
      </c>
      <c r="Q2140" s="12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 s="15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 s="10">
        <f t="shared" si="166"/>
        <v>29.04</v>
      </c>
      <c r="Q2141" s="12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 s="15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 s="10">
        <f t="shared" si="166"/>
        <v>50.91</v>
      </c>
      <c r="Q2142" s="12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 s="15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 s="10">
        <f t="shared" si="166"/>
        <v>0</v>
      </c>
      <c r="Q2143" s="12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 s="15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 s="10">
        <f t="shared" si="166"/>
        <v>50.08</v>
      </c>
      <c r="Q2144" s="12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 s="15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 s="10">
        <f t="shared" si="166"/>
        <v>45</v>
      </c>
      <c r="Q2145" s="12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 s="1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 s="10">
        <f t="shared" si="166"/>
        <v>25.29</v>
      </c>
      <c r="Q2146" s="12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 s="15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 s="10">
        <f t="shared" si="166"/>
        <v>51.29</v>
      </c>
      <c r="Q2147" s="12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 s="15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 s="10">
        <f t="shared" si="166"/>
        <v>1</v>
      </c>
      <c r="Q2148" s="12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 s="15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 s="10">
        <f t="shared" si="166"/>
        <v>49.38</v>
      </c>
      <c r="Q2149" s="12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 s="15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 s="10">
        <f t="shared" si="166"/>
        <v>1</v>
      </c>
      <c r="Q2150" s="12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 s="15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 s="10">
        <f t="shared" si="166"/>
        <v>0</v>
      </c>
      <c r="Q2151" s="12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 s="15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 s="10">
        <f t="shared" si="166"/>
        <v>101.25</v>
      </c>
      <c r="Q2152" s="12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 s="15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 s="10">
        <f t="shared" si="166"/>
        <v>19.670000000000002</v>
      </c>
      <c r="Q2153" s="12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 s="15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 s="10">
        <f t="shared" si="166"/>
        <v>12.5</v>
      </c>
      <c r="Q2154" s="12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 s="15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 s="10">
        <f t="shared" si="166"/>
        <v>8.5</v>
      </c>
      <c r="Q2155" s="12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 s="1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 s="10">
        <f t="shared" si="166"/>
        <v>1</v>
      </c>
      <c r="Q2156" s="12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 s="15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 s="10">
        <f t="shared" si="166"/>
        <v>23</v>
      </c>
      <c r="Q2157" s="12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 s="15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 s="10">
        <f t="shared" si="166"/>
        <v>17.989999999999998</v>
      </c>
      <c r="Q2158" s="12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 s="15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 s="10">
        <f t="shared" si="166"/>
        <v>370.95</v>
      </c>
      <c r="Q2159" s="12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 s="15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 s="10">
        <f t="shared" si="166"/>
        <v>63.57</v>
      </c>
      <c r="Q2160" s="12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 s="15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 s="10">
        <f t="shared" si="166"/>
        <v>13</v>
      </c>
      <c r="Q2161" s="12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 s="15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 s="10">
        <f t="shared" si="166"/>
        <v>5.31</v>
      </c>
      <c r="Q2162" s="12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 s="15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 s="10">
        <f t="shared" si="166"/>
        <v>35.619999999999997</v>
      </c>
      <c r="Q2163" s="12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 s="15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 s="10">
        <f t="shared" si="166"/>
        <v>87.1</v>
      </c>
      <c r="Q2164" s="12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 s="15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 s="10">
        <f t="shared" si="166"/>
        <v>75.11</v>
      </c>
      <c r="Q2165" s="12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 s="1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 s="10">
        <f t="shared" si="166"/>
        <v>68.010000000000005</v>
      </c>
      <c r="Q2166" s="12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 s="15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 s="10">
        <f t="shared" si="166"/>
        <v>29.62</v>
      </c>
      <c r="Q2167" s="12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 s="15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 s="10">
        <f t="shared" si="166"/>
        <v>91.63</v>
      </c>
      <c r="Q2168" s="12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 s="15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 s="10">
        <f t="shared" si="166"/>
        <v>22.5</v>
      </c>
      <c r="Q2169" s="12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 s="15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 s="10">
        <f t="shared" si="166"/>
        <v>64.37</v>
      </c>
      <c r="Q2170" s="12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 s="15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 s="10">
        <f t="shared" si="166"/>
        <v>21.86</v>
      </c>
      <c r="Q2171" s="12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 s="15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 s="10">
        <f t="shared" si="166"/>
        <v>33.32</v>
      </c>
      <c r="Q2172" s="12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 s="15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 s="10">
        <f t="shared" si="166"/>
        <v>90.28</v>
      </c>
      <c r="Q2173" s="12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 s="15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 s="10">
        <f t="shared" si="166"/>
        <v>76.92</v>
      </c>
      <c r="Q2174" s="12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 s="15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 s="10">
        <f t="shared" si="166"/>
        <v>59.23</v>
      </c>
      <c r="Q2175" s="12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 s="1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 s="10">
        <f t="shared" si="166"/>
        <v>65.38</v>
      </c>
      <c r="Q2176" s="12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 s="15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 s="10">
        <f t="shared" si="166"/>
        <v>67.31</v>
      </c>
      <c r="Q2177" s="12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 s="15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70">ROUND(E2178/D2178*100,0)</f>
        <v>126</v>
      </c>
      <c r="P2178" s="10">
        <f t="shared" si="166"/>
        <v>88.75</v>
      </c>
      <c r="Q2178" s="12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 s="15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70"/>
        <v>100</v>
      </c>
      <c r="P2179" s="10">
        <f t="shared" ref="P2179:P2242" si="171">IFERROR(ROUND(E2179/L2179,2),0)</f>
        <v>65.87</v>
      </c>
      <c r="Q2179" s="12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 s="15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 s="10">
        <f t="shared" si="171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 s="15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 s="10">
        <f t="shared" si="171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 s="15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 s="10">
        <f t="shared" si="171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 s="15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 s="10">
        <f t="shared" si="171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 s="15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 s="10">
        <f t="shared" si="171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 s="15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 s="10">
        <f t="shared" si="171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 s="1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 s="10">
        <f t="shared" si="171"/>
        <v>107.05</v>
      </c>
      <c r="Q2186" s="12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 s="15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 s="10">
        <f t="shared" si="171"/>
        <v>149.03</v>
      </c>
      <c r="Q2187" s="12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 s="15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 s="10">
        <f t="shared" si="171"/>
        <v>55.96</v>
      </c>
      <c r="Q2188" s="12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 s="15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 s="10">
        <f t="shared" si="171"/>
        <v>56.97</v>
      </c>
      <c r="Q2189" s="12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 s="15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 s="10">
        <f t="shared" si="171"/>
        <v>44.06</v>
      </c>
      <c r="Q2190" s="12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 s="15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 s="10">
        <f t="shared" si="171"/>
        <v>68.63</v>
      </c>
      <c r="Q2191" s="12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 s="15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 s="10">
        <f t="shared" si="171"/>
        <v>65.319999999999993</v>
      </c>
      <c r="Q2192" s="12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 s="15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 s="10">
        <f t="shared" si="171"/>
        <v>35.92</v>
      </c>
      <c r="Q2193" s="12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 s="15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 s="10">
        <f t="shared" si="171"/>
        <v>40.07</v>
      </c>
      <c r="Q2194" s="12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 s="15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 s="10">
        <f t="shared" si="171"/>
        <v>75.650000000000006</v>
      </c>
      <c r="Q2195" s="12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 s="1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 s="10">
        <f t="shared" si="171"/>
        <v>61.2</v>
      </c>
      <c r="Q2196" s="12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 s="15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 s="10">
        <f t="shared" si="171"/>
        <v>48.13</v>
      </c>
      <c r="Q2197" s="12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 s="15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 s="10">
        <f t="shared" si="171"/>
        <v>68.11</v>
      </c>
      <c r="Q2198" s="12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 s="15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 s="10">
        <f t="shared" si="171"/>
        <v>65.89</v>
      </c>
      <c r="Q2199" s="12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 s="15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 s="10">
        <f t="shared" si="171"/>
        <v>81.650000000000006</v>
      </c>
      <c r="Q2200" s="12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 s="15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 s="10">
        <f t="shared" si="171"/>
        <v>52.7</v>
      </c>
      <c r="Q2201" s="12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 s="15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 s="10">
        <f t="shared" si="171"/>
        <v>41.23</v>
      </c>
      <c r="Q2202" s="12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 s="15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 s="10">
        <f t="shared" si="171"/>
        <v>15.04</v>
      </c>
      <c r="Q2203" s="12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 s="15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 s="10">
        <f t="shared" si="171"/>
        <v>39.07</v>
      </c>
      <c r="Q2204" s="12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 s="15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 s="10">
        <f t="shared" si="171"/>
        <v>43.82</v>
      </c>
      <c r="Q2205" s="12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 s="1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 s="10">
        <f t="shared" si="171"/>
        <v>27.3</v>
      </c>
      <c r="Q2206" s="12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 s="15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 s="10">
        <f t="shared" si="171"/>
        <v>42.22</v>
      </c>
      <c r="Q2207" s="12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 s="15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 s="10">
        <f t="shared" si="171"/>
        <v>33.24</v>
      </c>
      <c r="Q2208" s="12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 s="15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 s="10">
        <f t="shared" si="171"/>
        <v>285.70999999999998</v>
      </c>
      <c r="Q2209" s="12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 s="15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 s="10">
        <f t="shared" si="171"/>
        <v>42.33</v>
      </c>
      <c r="Q2210" s="12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 s="15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 s="10">
        <f t="shared" si="171"/>
        <v>50.27</v>
      </c>
      <c r="Q2211" s="12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 s="15">
        <f t="shared" si="174"/>
        <v>2014</v>
      </c>
    </row>
    <row r="2212" spans="1:21" ht="43.5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 s="10">
        <f t="shared" si="171"/>
        <v>61.9</v>
      </c>
      <c r="Q2212" s="12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 s="15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 s="10">
        <f t="shared" si="171"/>
        <v>40.75</v>
      </c>
      <c r="Q2213" s="12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 s="15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 s="10">
        <f t="shared" si="171"/>
        <v>55.8</v>
      </c>
      <c r="Q2214" s="12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 s="15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 s="10">
        <f t="shared" si="171"/>
        <v>10</v>
      </c>
      <c r="Q2215" s="12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 s="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 s="10">
        <f t="shared" si="171"/>
        <v>73.13</v>
      </c>
      <c r="Q2216" s="12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 s="15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 s="10">
        <f t="shared" si="171"/>
        <v>26.06</v>
      </c>
      <c r="Q2217" s="12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 s="15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 s="10">
        <f t="shared" si="171"/>
        <v>22.64</v>
      </c>
      <c r="Q2218" s="12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 s="15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 s="10">
        <f t="shared" si="171"/>
        <v>47.22</v>
      </c>
      <c r="Q2219" s="12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 s="15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 s="10">
        <f t="shared" si="171"/>
        <v>32.32</v>
      </c>
      <c r="Q2220" s="12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 s="15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 s="10">
        <f t="shared" si="171"/>
        <v>53.42</v>
      </c>
      <c r="Q2221" s="12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 s="15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 s="10">
        <f t="shared" si="171"/>
        <v>51.3</v>
      </c>
      <c r="Q2222" s="12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 s="15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 s="10">
        <f t="shared" si="171"/>
        <v>37.200000000000003</v>
      </c>
      <c r="Q2223" s="12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 s="15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 s="10">
        <f t="shared" si="171"/>
        <v>27.1</v>
      </c>
      <c r="Q2224" s="12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 s="15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 s="10">
        <f t="shared" si="171"/>
        <v>206.31</v>
      </c>
      <c r="Q2225" s="12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 s="1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 s="10">
        <f t="shared" si="171"/>
        <v>82.15</v>
      </c>
      <c r="Q2226" s="12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 s="15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 s="10">
        <f t="shared" si="171"/>
        <v>164.8</v>
      </c>
      <c r="Q2227" s="12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 s="15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 s="10">
        <f t="shared" si="171"/>
        <v>60.82</v>
      </c>
      <c r="Q2228" s="12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 s="15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 s="10">
        <f t="shared" si="171"/>
        <v>67.97</v>
      </c>
      <c r="Q2229" s="12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 s="15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 s="10">
        <f t="shared" si="171"/>
        <v>81.56</v>
      </c>
      <c r="Q2230" s="12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 s="15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 s="10">
        <f t="shared" si="171"/>
        <v>25.43</v>
      </c>
      <c r="Q2231" s="12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 s="15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 s="10">
        <f t="shared" si="171"/>
        <v>21.5</v>
      </c>
      <c r="Q2232" s="12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 s="15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 s="10">
        <f t="shared" si="171"/>
        <v>27.23</v>
      </c>
      <c r="Q2233" s="12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 s="15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 s="10">
        <f t="shared" si="171"/>
        <v>25.09</v>
      </c>
      <c r="Q2234" s="12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 s="15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 s="10">
        <f t="shared" si="171"/>
        <v>21.23</v>
      </c>
      <c r="Q2235" s="12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 s="1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 s="10">
        <f t="shared" si="171"/>
        <v>41.61</v>
      </c>
      <c r="Q2236" s="12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 s="15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 s="10">
        <f t="shared" si="171"/>
        <v>135.59</v>
      </c>
      <c r="Q2237" s="12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 s="15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 s="10">
        <f t="shared" si="171"/>
        <v>22.12</v>
      </c>
      <c r="Q2238" s="12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 s="15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 s="10">
        <f t="shared" si="171"/>
        <v>64.63</v>
      </c>
      <c r="Q2239" s="12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 s="15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 s="10">
        <f t="shared" si="171"/>
        <v>69.569999999999993</v>
      </c>
      <c r="Q2240" s="12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 s="15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 s="10">
        <f t="shared" si="171"/>
        <v>75.13</v>
      </c>
      <c r="Q2241" s="12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 s="15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75">ROUND(E2242/D2242*100,0)</f>
        <v>271</v>
      </c>
      <c r="P2242" s="10">
        <f t="shared" si="171"/>
        <v>140.97999999999999</v>
      </c>
      <c r="Q2242" s="12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 s="15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75"/>
        <v>806</v>
      </c>
      <c r="P2243" s="10">
        <f t="shared" ref="P2243:P2306" si="176">IFERROR(ROUND(E2243/L2243,2),0)</f>
        <v>49.47</v>
      </c>
      <c r="Q2243" s="12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 s="15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 s="10">
        <f t="shared" si="176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 s="15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 s="10">
        <f t="shared" si="176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 s="1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 s="10">
        <f t="shared" si="176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 s="15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 s="10">
        <f t="shared" si="176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 s="15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 s="10">
        <f t="shared" si="176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 s="15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 s="10">
        <f t="shared" si="176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 s="15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 s="10">
        <f t="shared" si="176"/>
        <v>58.63</v>
      </c>
      <c r="Q2250" s="12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 s="15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 s="10">
        <f t="shared" si="176"/>
        <v>32.82</v>
      </c>
      <c r="Q2251" s="12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 s="15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 s="10">
        <f t="shared" si="176"/>
        <v>426.93</v>
      </c>
      <c r="Q2252" s="12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 s="15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 s="10">
        <f t="shared" si="176"/>
        <v>23.81</v>
      </c>
      <c r="Q2253" s="12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 s="15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 s="10">
        <f t="shared" si="176"/>
        <v>98.41</v>
      </c>
      <c r="Q2254" s="12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 s="15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 s="10">
        <f t="shared" si="176"/>
        <v>107.32</v>
      </c>
      <c r="Q2255" s="12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 s="1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 s="10">
        <f t="shared" si="176"/>
        <v>11.67</v>
      </c>
      <c r="Q2256" s="12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 s="15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 s="10">
        <f t="shared" si="176"/>
        <v>41.78</v>
      </c>
      <c r="Q2257" s="12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 s="15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 s="10">
        <f t="shared" si="176"/>
        <v>21.38</v>
      </c>
      <c r="Q2258" s="12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 s="15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 s="10">
        <f t="shared" si="176"/>
        <v>94.1</v>
      </c>
      <c r="Q2259" s="12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 s="15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 s="10">
        <f t="shared" si="176"/>
        <v>15.72</v>
      </c>
      <c r="Q2260" s="12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 s="15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 s="10">
        <f t="shared" si="176"/>
        <v>90.64</v>
      </c>
      <c r="Q2261" s="12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 s="15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 s="10">
        <f t="shared" si="176"/>
        <v>97.3</v>
      </c>
      <c r="Q2262" s="12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 s="15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 s="10">
        <f t="shared" si="176"/>
        <v>37.119999999999997</v>
      </c>
      <c r="Q2263" s="12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 s="15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 s="10">
        <f t="shared" si="176"/>
        <v>28.1</v>
      </c>
      <c r="Q2264" s="12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 s="15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 s="10">
        <f t="shared" si="176"/>
        <v>144.43</v>
      </c>
      <c r="Q2265" s="12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 s="1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 s="10">
        <f t="shared" si="176"/>
        <v>24.27</v>
      </c>
      <c r="Q2266" s="12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 s="15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 s="10">
        <f t="shared" si="176"/>
        <v>35.119999999999997</v>
      </c>
      <c r="Q2267" s="12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 s="15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 s="10">
        <f t="shared" si="176"/>
        <v>24.76</v>
      </c>
      <c r="Q2268" s="12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 s="15">
        <f t="shared" si="179"/>
        <v>2016</v>
      </c>
    </row>
    <row r="2269" spans="1:21" ht="43.5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 s="10">
        <f t="shared" si="176"/>
        <v>188.38</v>
      </c>
      <c r="Q2269" s="12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 s="15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 s="10">
        <f t="shared" si="176"/>
        <v>148.08000000000001</v>
      </c>
      <c r="Q2270" s="12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 s="15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 s="10">
        <f t="shared" si="176"/>
        <v>49.93</v>
      </c>
      <c r="Q2271" s="12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 s="15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 s="10">
        <f t="shared" si="176"/>
        <v>107.82</v>
      </c>
      <c r="Q2272" s="12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 s="15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 s="10">
        <f t="shared" si="176"/>
        <v>42.63</v>
      </c>
      <c r="Q2273" s="12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 s="15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 s="10">
        <f t="shared" si="176"/>
        <v>14.37</v>
      </c>
      <c r="Q2274" s="12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 s="15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 s="10">
        <f t="shared" si="176"/>
        <v>37.479999999999997</v>
      </c>
      <c r="Q2275" s="12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 s="1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 s="10">
        <f t="shared" si="176"/>
        <v>30.2</v>
      </c>
      <c r="Q2276" s="12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 s="15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 s="10">
        <f t="shared" si="176"/>
        <v>33.549999999999997</v>
      </c>
      <c r="Q2277" s="12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 s="15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 s="10">
        <f t="shared" si="176"/>
        <v>64.75</v>
      </c>
      <c r="Q2278" s="12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 s="15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 s="10">
        <f t="shared" si="176"/>
        <v>57.93</v>
      </c>
      <c r="Q2279" s="12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 s="15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 s="10">
        <f t="shared" si="176"/>
        <v>53.08</v>
      </c>
      <c r="Q2280" s="12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 s="15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 s="10">
        <f t="shared" si="176"/>
        <v>48.06</v>
      </c>
      <c r="Q2281" s="12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 s="15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 s="10">
        <f t="shared" si="176"/>
        <v>82.4</v>
      </c>
      <c r="Q2282" s="12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 s="15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 s="10">
        <f t="shared" si="176"/>
        <v>50.45</v>
      </c>
      <c r="Q2283" s="12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 s="15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 s="10">
        <f t="shared" si="176"/>
        <v>115.83</v>
      </c>
      <c r="Q2284" s="12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 s="15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 s="10">
        <f t="shared" si="176"/>
        <v>63.03</v>
      </c>
      <c r="Q2285" s="12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 s="1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 s="10">
        <f t="shared" si="176"/>
        <v>108.02</v>
      </c>
      <c r="Q2286" s="12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 s="15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 s="10">
        <f t="shared" si="176"/>
        <v>46.09</v>
      </c>
      <c r="Q2287" s="12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 s="15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 s="10">
        <f t="shared" si="176"/>
        <v>107.21</v>
      </c>
      <c r="Q2288" s="12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 s="15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 s="10">
        <f t="shared" si="176"/>
        <v>50.93</v>
      </c>
      <c r="Q2289" s="12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 s="15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 s="10">
        <f t="shared" si="176"/>
        <v>40.04</v>
      </c>
      <c r="Q2290" s="12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 s="15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 s="10">
        <f t="shared" si="176"/>
        <v>64.44</v>
      </c>
      <c r="Q2291" s="12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 s="15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 s="10">
        <f t="shared" si="176"/>
        <v>53.83</v>
      </c>
      <c r="Q2292" s="12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 s="15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 s="10">
        <f t="shared" si="176"/>
        <v>100.47</v>
      </c>
      <c r="Q2293" s="12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 s="15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 s="10">
        <f t="shared" si="176"/>
        <v>46.63</v>
      </c>
      <c r="Q2294" s="12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 s="15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 s="10">
        <f t="shared" si="176"/>
        <v>34.07</v>
      </c>
      <c r="Q2295" s="12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 s="1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 s="10">
        <f t="shared" si="176"/>
        <v>65.209999999999994</v>
      </c>
      <c r="Q2296" s="12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 s="15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 s="10">
        <f t="shared" si="176"/>
        <v>44.21</v>
      </c>
      <c r="Q2297" s="12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 s="15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 s="10">
        <f t="shared" si="176"/>
        <v>71.97</v>
      </c>
      <c r="Q2298" s="12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 s="15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 s="10">
        <f t="shared" si="176"/>
        <v>52.95</v>
      </c>
      <c r="Q2299" s="12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 s="15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 s="10">
        <f t="shared" si="176"/>
        <v>109.45</v>
      </c>
      <c r="Q2300" s="12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 s="15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 s="10">
        <f t="shared" si="176"/>
        <v>75.040000000000006</v>
      </c>
      <c r="Q2301" s="12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 s="15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 s="10">
        <f t="shared" si="176"/>
        <v>115.71</v>
      </c>
      <c r="Q2302" s="12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 s="15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 s="10">
        <f t="shared" si="176"/>
        <v>31.66</v>
      </c>
      <c r="Q2303" s="12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 s="15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 s="10">
        <f t="shared" si="176"/>
        <v>46.18</v>
      </c>
      <c r="Q2304" s="12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 s="15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 s="10">
        <f t="shared" si="176"/>
        <v>68.48</v>
      </c>
      <c r="Q2305" s="12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 s="1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80">ROUND(E2306/D2306*100,0)</f>
        <v>101</v>
      </c>
      <c r="P2306" s="10">
        <f t="shared" si="176"/>
        <v>53.47</v>
      </c>
      <c r="Q2306" s="12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 s="15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80"/>
        <v>101</v>
      </c>
      <c r="P2307" s="10">
        <f t="shared" ref="P2307:P2370" si="181">IFERROR(ROUND(E2307/L2307,2),0)</f>
        <v>109.11</v>
      </c>
      <c r="Q2307" s="12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 s="15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 s="10">
        <f t="shared" si="181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 s="15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 s="10">
        <f t="shared" si="181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 s="15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 s="10">
        <f t="shared" si="181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 s="15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 s="10">
        <f t="shared" si="181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 s="15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 s="10">
        <f t="shared" si="181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 s="15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 s="10">
        <f t="shared" si="181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 s="15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 s="10">
        <f t="shared" si="181"/>
        <v>40.96</v>
      </c>
      <c r="Q2314" s="12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 s="15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 s="10">
        <f t="shared" si="181"/>
        <v>56</v>
      </c>
      <c r="Q2315" s="12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 s="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 s="10">
        <f t="shared" si="181"/>
        <v>37.67</v>
      </c>
      <c r="Q2316" s="12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 s="15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 s="10">
        <f t="shared" si="181"/>
        <v>40.08</v>
      </c>
      <c r="Q2317" s="12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 s="15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 s="10">
        <f t="shared" si="181"/>
        <v>78.03</v>
      </c>
      <c r="Q2318" s="12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 s="15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 s="10">
        <f t="shared" si="181"/>
        <v>18.91</v>
      </c>
      <c r="Q2319" s="12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 s="15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 s="10">
        <f t="shared" si="181"/>
        <v>37.130000000000003</v>
      </c>
      <c r="Q2320" s="12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 s="15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 s="10">
        <f t="shared" si="181"/>
        <v>41.96</v>
      </c>
      <c r="Q2321" s="12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 s="15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 s="10">
        <f t="shared" si="181"/>
        <v>61.04</v>
      </c>
      <c r="Q2322" s="12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 s="15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 s="10">
        <f t="shared" si="181"/>
        <v>64.53</v>
      </c>
      <c r="Q2323" s="12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 s="15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 s="10">
        <f t="shared" si="181"/>
        <v>21.25</v>
      </c>
      <c r="Q2324" s="12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 s="15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 s="10">
        <f t="shared" si="181"/>
        <v>30</v>
      </c>
      <c r="Q2325" s="12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 s="1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 s="10">
        <f t="shared" si="181"/>
        <v>25.49</v>
      </c>
      <c r="Q2326" s="12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 s="15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 s="10">
        <f t="shared" si="181"/>
        <v>11.43</v>
      </c>
      <c r="Q2327" s="12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 s="15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 s="10">
        <f t="shared" si="181"/>
        <v>108</v>
      </c>
      <c r="Q2328" s="12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 s="15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 s="10">
        <f t="shared" si="181"/>
        <v>54.88</v>
      </c>
      <c r="Q2329" s="12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 s="15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 s="10">
        <f t="shared" si="181"/>
        <v>47.38</v>
      </c>
      <c r="Q2330" s="12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 s="15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 s="10">
        <f t="shared" si="181"/>
        <v>211.84</v>
      </c>
      <c r="Q2331" s="12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 s="15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 s="10">
        <f t="shared" si="181"/>
        <v>219.93</v>
      </c>
      <c r="Q2332" s="12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 s="15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 s="10">
        <f t="shared" si="181"/>
        <v>40.799999999999997</v>
      </c>
      <c r="Q2333" s="12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 s="15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 s="10">
        <f t="shared" si="181"/>
        <v>75.5</v>
      </c>
      <c r="Q2334" s="12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 s="15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 s="10">
        <f t="shared" si="181"/>
        <v>13.54</v>
      </c>
      <c r="Q2335" s="12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 s="1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 s="10">
        <f t="shared" si="181"/>
        <v>60.87</v>
      </c>
      <c r="Q2336" s="12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 s="15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 s="10">
        <f t="shared" si="181"/>
        <v>115.69</v>
      </c>
      <c r="Q2337" s="12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 s="15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 s="10">
        <f t="shared" si="181"/>
        <v>48.1</v>
      </c>
      <c r="Q2338" s="12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 s="15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 s="10">
        <f t="shared" si="181"/>
        <v>74.180000000000007</v>
      </c>
      <c r="Q2339" s="12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 s="15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 s="10">
        <f t="shared" si="181"/>
        <v>123.35</v>
      </c>
      <c r="Q2340" s="12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 s="15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 s="10">
        <f t="shared" si="181"/>
        <v>66.62</v>
      </c>
      <c r="Q2341" s="12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 s="15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 s="10">
        <f t="shared" si="181"/>
        <v>104.99</v>
      </c>
      <c r="Q2342" s="12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 s="15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 s="10">
        <f t="shared" si="181"/>
        <v>0</v>
      </c>
      <c r="Q2343" s="12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 s="15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 s="10">
        <f t="shared" si="181"/>
        <v>0</v>
      </c>
      <c r="Q2344" s="12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 s="15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 s="10">
        <f t="shared" si="181"/>
        <v>300</v>
      </c>
      <c r="Q2345" s="12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 s="1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 s="10">
        <f t="shared" si="181"/>
        <v>1</v>
      </c>
      <c r="Q2346" s="12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 s="15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 s="10">
        <f t="shared" si="181"/>
        <v>0</v>
      </c>
      <c r="Q2347" s="12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 s="15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 s="10">
        <f t="shared" si="181"/>
        <v>13</v>
      </c>
      <c r="Q2348" s="12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 s="15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 s="10">
        <f t="shared" si="181"/>
        <v>15</v>
      </c>
      <c r="Q2349" s="12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 s="15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 s="10">
        <f t="shared" si="181"/>
        <v>54</v>
      </c>
      <c r="Q2350" s="12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 s="15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 s="10">
        <f t="shared" si="181"/>
        <v>0</v>
      </c>
      <c r="Q2351" s="12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 s="15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 s="10">
        <f t="shared" si="181"/>
        <v>0</v>
      </c>
      <c r="Q2352" s="12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 s="15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 s="10">
        <f t="shared" si="181"/>
        <v>15.43</v>
      </c>
      <c r="Q2353" s="12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 s="15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 s="10">
        <f t="shared" si="181"/>
        <v>0</v>
      </c>
      <c r="Q2354" s="12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 s="15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 s="10">
        <f t="shared" si="181"/>
        <v>0</v>
      </c>
      <c r="Q2355" s="12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 s="1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 s="10">
        <f t="shared" si="181"/>
        <v>25</v>
      </c>
      <c r="Q2356" s="12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 s="15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 s="10">
        <f t="shared" si="181"/>
        <v>27.5</v>
      </c>
      <c r="Q2357" s="12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 s="15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 s="10">
        <f t="shared" si="181"/>
        <v>0</v>
      </c>
      <c r="Q2358" s="12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 s="15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 s="10">
        <f t="shared" si="181"/>
        <v>0</v>
      </c>
      <c r="Q2359" s="12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 s="15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 s="10">
        <f t="shared" si="181"/>
        <v>0</v>
      </c>
      <c r="Q2360" s="12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 s="15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 s="10">
        <f t="shared" si="181"/>
        <v>367</v>
      </c>
      <c r="Q2361" s="12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 s="15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 s="10">
        <f t="shared" si="181"/>
        <v>2</v>
      </c>
      <c r="Q2362" s="12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 s="15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 s="10">
        <f t="shared" si="181"/>
        <v>0</v>
      </c>
      <c r="Q2363" s="12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 s="15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 s="10">
        <f t="shared" si="181"/>
        <v>60</v>
      </c>
      <c r="Q2364" s="12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 s="15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 s="10">
        <f t="shared" si="181"/>
        <v>0</v>
      </c>
      <c r="Q2365" s="12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 s="1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 s="10">
        <f t="shared" si="181"/>
        <v>0</v>
      </c>
      <c r="Q2366" s="12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 s="15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 s="10">
        <f t="shared" si="181"/>
        <v>0</v>
      </c>
      <c r="Q2367" s="12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 s="15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 s="10">
        <f t="shared" si="181"/>
        <v>97.41</v>
      </c>
      <c r="Q2368" s="12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 s="15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 s="10">
        <f t="shared" si="181"/>
        <v>47.86</v>
      </c>
      <c r="Q2369" s="12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 s="15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85">ROUND(E2370/D2370*100,0)</f>
        <v>0</v>
      </c>
      <c r="P2370" s="10">
        <f t="shared" si="181"/>
        <v>50</v>
      </c>
      <c r="Q2370" s="12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 s="15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85"/>
        <v>0</v>
      </c>
      <c r="P2371" s="10">
        <f t="shared" ref="P2371:P2434" si="186">IFERROR(ROUND(E2371/L2371,2),0)</f>
        <v>0</v>
      </c>
      <c r="Q2371" s="12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 s="15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 s="10">
        <f t="shared" si="186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 s="15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 s="10">
        <f t="shared" si="186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 s="15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 s="10">
        <f t="shared" si="186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 s="15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 s="10">
        <f t="shared" si="186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 s="1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 s="10">
        <f t="shared" si="186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 s="15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 s="10">
        <f t="shared" si="186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 s="15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 s="10">
        <f t="shared" si="186"/>
        <v>81.58</v>
      </c>
      <c r="Q2378" s="12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 s="15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 s="10">
        <f t="shared" si="186"/>
        <v>0</v>
      </c>
      <c r="Q2379" s="12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 s="15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 s="10">
        <f t="shared" si="186"/>
        <v>0</v>
      </c>
      <c r="Q2380" s="12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 s="15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 s="10">
        <f t="shared" si="186"/>
        <v>0</v>
      </c>
      <c r="Q2381" s="12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 s="15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 s="10">
        <f t="shared" si="186"/>
        <v>18.329999999999998</v>
      </c>
      <c r="Q2382" s="12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 s="15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 s="10">
        <f t="shared" si="186"/>
        <v>224.43</v>
      </c>
      <c r="Q2383" s="12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 s="15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 s="10">
        <f t="shared" si="186"/>
        <v>37.5</v>
      </c>
      <c r="Q2384" s="12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 s="15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 s="10">
        <f t="shared" si="186"/>
        <v>145</v>
      </c>
      <c r="Q2385" s="12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 s="1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 s="10">
        <f t="shared" si="186"/>
        <v>1</v>
      </c>
      <c r="Q2386" s="12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 s="15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 s="10">
        <f t="shared" si="186"/>
        <v>112.57</v>
      </c>
      <c r="Q2387" s="12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 s="15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 s="10">
        <f t="shared" si="186"/>
        <v>0</v>
      </c>
      <c r="Q2388" s="12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 s="15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 s="10">
        <f t="shared" si="186"/>
        <v>342</v>
      </c>
      <c r="Q2389" s="12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 s="15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 s="10">
        <f t="shared" si="186"/>
        <v>57.88</v>
      </c>
      <c r="Q2390" s="12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 s="15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 s="10">
        <f t="shared" si="186"/>
        <v>30</v>
      </c>
      <c r="Q2391" s="12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 s="15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 s="10">
        <f t="shared" si="186"/>
        <v>0</v>
      </c>
      <c r="Q2392" s="12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 s="15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 s="10">
        <f t="shared" si="186"/>
        <v>25</v>
      </c>
      <c r="Q2393" s="12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 s="15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 s="10">
        <f t="shared" si="186"/>
        <v>0</v>
      </c>
      <c r="Q2394" s="12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 s="15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 s="10">
        <f t="shared" si="186"/>
        <v>50</v>
      </c>
      <c r="Q2395" s="12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 s="1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 s="10">
        <f t="shared" si="186"/>
        <v>1.5</v>
      </c>
      <c r="Q2396" s="12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 s="15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 s="10">
        <f t="shared" si="186"/>
        <v>0</v>
      </c>
      <c r="Q2397" s="12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 s="15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 s="10">
        <f t="shared" si="186"/>
        <v>10</v>
      </c>
      <c r="Q2398" s="12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 s="15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 s="10">
        <f t="shared" si="186"/>
        <v>0</v>
      </c>
      <c r="Q2399" s="12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 s="15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 s="10">
        <f t="shared" si="186"/>
        <v>0</v>
      </c>
      <c r="Q2400" s="12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 s="15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 s="10">
        <f t="shared" si="186"/>
        <v>0</v>
      </c>
      <c r="Q2401" s="12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 s="15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 s="10">
        <f t="shared" si="186"/>
        <v>0</v>
      </c>
      <c r="Q2402" s="12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 s="15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 s="10">
        <f t="shared" si="186"/>
        <v>22.33</v>
      </c>
      <c r="Q2403" s="12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 s="15">
        <f t="shared" si="189"/>
        <v>2016</v>
      </c>
    </row>
    <row r="2404" spans="1:2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 s="10">
        <f t="shared" si="186"/>
        <v>52</v>
      </c>
      <c r="Q2404" s="12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 s="15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 s="10">
        <f t="shared" si="186"/>
        <v>16.829999999999998</v>
      </c>
      <c r="Q2405" s="12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 s="1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 s="10">
        <f t="shared" si="186"/>
        <v>0</v>
      </c>
      <c r="Q2406" s="12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 s="15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 s="10">
        <f t="shared" si="186"/>
        <v>56.3</v>
      </c>
      <c r="Q2407" s="12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 s="15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 s="10">
        <f t="shared" si="186"/>
        <v>84.06</v>
      </c>
      <c r="Q2408" s="12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 s="15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 s="10">
        <f t="shared" si="186"/>
        <v>168.39</v>
      </c>
      <c r="Q2409" s="12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 s="15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 s="10">
        <f t="shared" si="186"/>
        <v>15</v>
      </c>
      <c r="Q2410" s="12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 s="15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 s="10">
        <f t="shared" si="186"/>
        <v>76.67</v>
      </c>
      <c r="Q2411" s="12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 s="15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 s="10">
        <f t="shared" si="186"/>
        <v>0</v>
      </c>
      <c r="Q2412" s="12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 s="15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 s="10">
        <f t="shared" si="186"/>
        <v>50.33</v>
      </c>
      <c r="Q2413" s="12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 s="15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 s="10">
        <f t="shared" si="186"/>
        <v>0</v>
      </c>
      <c r="Q2414" s="12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 s="15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 s="10">
        <f t="shared" si="186"/>
        <v>8.33</v>
      </c>
      <c r="Q2415" s="12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 s="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 s="10">
        <f t="shared" si="186"/>
        <v>35.380000000000003</v>
      </c>
      <c r="Q2416" s="12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 s="15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 s="10">
        <f t="shared" si="186"/>
        <v>55.83</v>
      </c>
      <c r="Q2417" s="12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 s="15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 s="10">
        <f t="shared" si="186"/>
        <v>5</v>
      </c>
      <c r="Q2418" s="12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 s="15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 s="10">
        <f t="shared" si="186"/>
        <v>0</v>
      </c>
      <c r="Q2419" s="12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 s="15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 s="10">
        <f t="shared" si="186"/>
        <v>1</v>
      </c>
      <c r="Q2420" s="12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 s="15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 s="10">
        <f t="shared" si="186"/>
        <v>0</v>
      </c>
      <c r="Q2421" s="12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 s="15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 s="10">
        <f t="shared" si="186"/>
        <v>69.47</v>
      </c>
      <c r="Q2422" s="12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 s="15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 s="10">
        <f t="shared" si="186"/>
        <v>1</v>
      </c>
      <c r="Q2423" s="12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 s="15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 s="10">
        <f t="shared" si="186"/>
        <v>1</v>
      </c>
      <c r="Q2424" s="12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 s="15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 s="10">
        <f t="shared" si="186"/>
        <v>8</v>
      </c>
      <c r="Q2425" s="12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 s="1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 s="10">
        <f t="shared" si="186"/>
        <v>34.44</v>
      </c>
      <c r="Q2426" s="12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 s="15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 s="10">
        <f t="shared" si="186"/>
        <v>1</v>
      </c>
      <c r="Q2427" s="12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 s="15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 s="10">
        <f t="shared" si="186"/>
        <v>0</v>
      </c>
      <c r="Q2428" s="12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 s="15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 s="10">
        <f t="shared" si="186"/>
        <v>1</v>
      </c>
      <c r="Q2429" s="12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 s="15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 s="10">
        <f t="shared" si="186"/>
        <v>1</v>
      </c>
      <c r="Q2430" s="12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 s="15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 s="10">
        <f t="shared" si="186"/>
        <v>501.25</v>
      </c>
      <c r="Q2431" s="12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 s="15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 s="10">
        <f t="shared" si="186"/>
        <v>10.5</v>
      </c>
      <c r="Q2432" s="12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 s="15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 s="10">
        <f t="shared" si="186"/>
        <v>1</v>
      </c>
      <c r="Q2433" s="12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 s="15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90">ROUND(E2434/D2434*100,0)</f>
        <v>0</v>
      </c>
      <c r="P2434" s="10">
        <f t="shared" si="186"/>
        <v>1</v>
      </c>
      <c r="Q2434" s="12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 s="15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90"/>
        <v>0</v>
      </c>
      <c r="P2435" s="10">
        <f t="shared" ref="P2435:P2498" si="191">IFERROR(ROUND(E2435/L2435,2),0)</f>
        <v>0</v>
      </c>
      <c r="Q2435" s="12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 s="1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 s="10">
        <f t="shared" si="191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 s="15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 s="10">
        <f t="shared" si="191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 s="15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 s="10">
        <f t="shared" si="191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 s="15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 s="10">
        <f t="shared" si="191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 s="15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 s="10">
        <f t="shared" si="191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 s="15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 s="10">
        <f t="shared" si="191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 s="15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 s="10">
        <f t="shared" si="191"/>
        <v>5</v>
      </c>
      <c r="Q2442" s="12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 s="15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 s="10">
        <f t="shared" si="191"/>
        <v>74.23</v>
      </c>
      <c r="Q2443" s="12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 s="15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 s="10">
        <f t="shared" si="191"/>
        <v>81.25</v>
      </c>
      <c r="Q2444" s="12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 s="15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 s="10">
        <f t="shared" si="191"/>
        <v>130.22999999999999</v>
      </c>
      <c r="Q2445" s="12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 s="1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 s="10">
        <f t="shared" si="191"/>
        <v>53.41</v>
      </c>
      <c r="Q2446" s="12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 s="15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 s="10">
        <f t="shared" si="191"/>
        <v>75.13</v>
      </c>
      <c r="Q2447" s="12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 s="15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 s="10">
        <f t="shared" si="191"/>
        <v>75.67</v>
      </c>
      <c r="Q2448" s="12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 s="15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 s="10">
        <f t="shared" si="191"/>
        <v>31.69</v>
      </c>
      <c r="Q2449" s="12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 s="15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 s="10">
        <f t="shared" si="191"/>
        <v>47.78</v>
      </c>
      <c r="Q2450" s="12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 s="15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 s="10">
        <f t="shared" si="191"/>
        <v>90</v>
      </c>
      <c r="Q2451" s="12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 s="15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 s="10">
        <f t="shared" si="191"/>
        <v>149.31</v>
      </c>
      <c r="Q2452" s="12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 s="15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 s="10">
        <f t="shared" si="191"/>
        <v>62.07</v>
      </c>
      <c r="Q2453" s="12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 s="15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 s="10">
        <f t="shared" si="191"/>
        <v>53.4</v>
      </c>
      <c r="Q2454" s="12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 s="15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 s="10">
        <f t="shared" si="191"/>
        <v>69.27</v>
      </c>
      <c r="Q2455" s="12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 s="1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 s="10">
        <f t="shared" si="191"/>
        <v>271.51</v>
      </c>
      <c r="Q2456" s="12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 s="15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 s="10">
        <f t="shared" si="191"/>
        <v>34.130000000000003</v>
      </c>
      <c r="Q2457" s="12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 s="15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 s="10">
        <f t="shared" si="191"/>
        <v>40.49</v>
      </c>
      <c r="Q2458" s="12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 s="15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 s="10">
        <f t="shared" si="191"/>
        <v>189.76</v>
      </c>
      <c r="Q2459" s="12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 s="15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 s="10">
        <f t="shared" si="191"/>
        <v>68.86</v>
      </c>
      <c r="Q2460" s="12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 s="15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 s="10">
        <f t="shared" si="191"/>
        <v>108.78</v>
      </c>
      <c r="Q2461" s="12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 s="15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 s="10">
        <f t="shared" si="191"/>
        <v>125.99</v>
      </c>
      <c r="Q2462" s="12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 s="15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 s="10">
        <f t="shared" si="191"/>
        <v>90.52</v>
      </c>
      <c r="Q2463" s="12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 s="15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 s="10">
        <f t="shared" si="191"/>
        <v>28.88</v>
      </c>
      <c r="Q2464" s="12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 s="15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 s="10">
        <f t="shared" si="191"/>
        <v>31</v>
      </c>
      <c r="Q2465" s="12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 s="1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 s="10">
        <f t="shared" si="191"/>
        <v>51.67</v>
      </c>
      <c r="Q2466" s="12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 s="15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 s="10">
        <f t="shared" si="191"/>
        <v>26.27</v>
      </c>
      <c r="Q2467" s="12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 s="15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 s="10">
        <f t="shared" si="191"/>
        <v>48.08</v>
      </c>
      <c r="Q2468" s="12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 s="15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 s="10">
        <f t="shared" si="191"/>
        <v>27.56</v>
      </c>
      <c r="Q2469" s="12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 s="15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 s="10">
        <f t="shared" si="191"/>
        <v>36.97</v>
      </c>
      <c r="Q2470" s="12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 s="15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 s="10">
        <f t="shared" si="191"/>
        <v>29.02</v>
      </c>
      <c r="Q2471" s="12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 s="15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 s="10">
        <f t="shared" si="191"/>
        <v>28.66</v>
      </c>
      <c r="Q2472" s="12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 s="15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 s="10">
        <f t="shared" si="191"/>
        <v>37.65</v>
      </c>
      <c r="Q2473" s="12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 s="15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 s="10">
        <f t="shared" si="191"/>
        <v>97.9</v>
      </c>
      <c r="Q2474" s="12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 s="15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 s="10">
        <f t="shared" si="191"/>
        <v>42.55</v>
      </c>
      <c r="Q2475" s="12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 s="1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 s="10">
        <f t="shared" si="191"/>
        <v>131.58000000000001</v>
      </c>
      <c r="Q2476" s="12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 s="15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 s="10">
        <f t="shared" si="191"/>
        <v>32.32</v>
      </c>
      <c r="Q2477" s="12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 s="15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 s="10">
        <f t="shared" si="191"/>
        <v>61.1</v>
      </c>
      <c r="Q2478" s="12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 s="15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 s="10">
        <f t="shared" si="191"/>
        <v>31.34</v>
      </c>
      <c r="Q2479" s="12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 s="15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 s="10">
        <f t="shared" si="191"/>
        <v>129.11000000000001</v>
      </c>
      <c r="Q2480" s="12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 s="15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 s="10">
        <f t="shared" si="191"/>
        <v>25.02</v>
      </c>
      <c r="Q2481" s="12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 s="15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 s="10">
        <f t="shared" si="191"/>
        <v>250</v>
      </c>
      <c r="Q2482" s="12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 s="15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 s="10">
        <f t="shared" si="191"/>
        <v>47.54</v>
      </c>
      <c r="Q2483" s="12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 s="15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 s="10">
        <f t="shared" si="191"/>
        <v>40.04</v>
      </c>
      <c r="Q2484" s="12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 s="15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 s="10">
        <f t="shared" si="191"/>
        <v>65.84</v>
      </c>
      <c r="Q2485" s="12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 s="1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 s="10">
        <f t="shared" si="191"/>
        <v>46.4</v>
      </c>
      <c r="Q2486" s="12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 s="15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 s="10">
        <f t="shared" si="191"/>
        <v>50.37</v>
      </c>
      <c r="Q2487" s="12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 s="15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 s="10">
        <f t="shared" si="191"/>
        <v>26.57</v>
      </c>
      <c r="Q2488" s="12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 s="15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 s="10">
        <f t="shared" si="191"/>
        <v>39.49</v>
      </c>
      <c r="Q2489" s="12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 s="15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 s="10">
        <f t="shared" si="191"/>
        <v>49.25</v>
      </c>
      <c r="Q2490" s="12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 s="15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 s="10">
        <f t="shared" si="191"/>
        <v>62.38</v>
      </c>
      <c r="Q2491" s="12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 s="15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 s="10">
        <f t="shared" si="191"/>
        <v>37.94</v>
      </c>
      <c r="Q2492" s="12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 s="15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 s="10">
        <f t="shared" si="191"/>
        <v>51.6</v>
      </c>
      <c r="Q2493" s="12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 s="15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 s="10">
        <f t="shared" si="191"/>
        <v>27.78</v>
      </c>
      <c r="Q2494" s="12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 s="15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 s="10">
        <f t="shared" si="191"/>
        <v>99.38</v>
      </c>
      <c r="Q2495" s="12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 s="1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 s="10">
        <f t="shared" si="191"/>
        <v>38.85</v>
      </c>
      <c r="Q2496" s="12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 s="15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 s="10">
        <f t="shared" si="191"/>
        <v>45.55</v>
      </c>
      <c r="Q2497" s="12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 s="15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95">ROUND(E2498/D2498*100,0)</f>
        <v>100</v>
      </c>
      <c r="P2498" s="10">
        <f t="shared" si="191"/>
        <v>600</v>
      </c>
      <c r="Q2498" s="12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 s="15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95"/>
        <v>113</v>
      </c>
      <c r="P2499" s="10">
        <f t="shared" ref="P2499:P2562" si="196">IFERROR(ROUND(E2499/L2499,2),0)</f>
        <v>80.55</v>
      </c>
      <c r="Q2499" s="12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 s="15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 s="10">
        <f t="shared" si="196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 s="15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 s="10">
        <f t="shared" si="196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 s="15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 s="10">
        <f t="shared" si="196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 s="15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 s="10">
        <f t="shared" si="196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 s="15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 s="10">
        <f t="shared" si="196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 s="15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 s="10">
        <f t="shared" si="196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 s="1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 s="10">
        <f t="shared" si="196"/>
        <v>0</v>
      </c>
      <c r="Q2506" s="12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 s="15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 s="10">
        <f t="shared" si="196"/>
        <v>0</v>
      </c>
      <c r="Q2507" s="12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 s="15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 s="10">
        <f t="shared" si="196"/>
        <v>15</v>
      </c>
      <c r="Q2508" s="12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 s="15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 s="10">
        <f t="shared" si="196"/>
        <v>0</v>
      </c>
      <c r="Q2509" s="12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 s="15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 s="10">
        <f t="shared" si="196"/>
        <v>0</v>
      </c>
      <c r="Q2510" s="12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 s="15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 s="10">
        <f t="shared" si="196"/>
        <v>35.71</v>
      </c>
      <c r="Q2511" s="12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 s="15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 s="10">
        <f t="shared" si="196"/>
        <v>37.5</v>
      </c>
      <c r="Q2512" s="12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 s="15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 s="10">
        <f t="shared" si="196"/>
        <v>0</v>
      </c>
      <c r="Q2513" s="12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 s="15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 s="10">
        <f t="shared" si="196"/>
        <v>0</v>
      </c>
      <c r="Q2514" s="12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 s="15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 s="10">
        <f t="shared" si="196"/>
        <v>0</v>
      </c>
      <c r="Q2515" s="12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 s="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 s="10">
        <f t="shared" si="196"/>
        <v>52.5</v>
      </c>
      <c r="Q2516" s="12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 s="15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 s="10">
        <f t="shared" si="196"/>
        <v>77.5</v>
      </c>
      <c r="Q2517" s="12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 s="15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 s="10">
        <f t="shared" si="196"/>
        <v>0</v>
      </c>
      <c r="Q2518" s="12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 s="15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 s="10">
        <f t="shared" si="196"/>
        <v>53.55</v>
      </c>
      <c r="Q2519" s="12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 s="15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 s="10">
        <f t="shared" si="196"/>
        <v>0</v>
      </c>
      <c r="Q2520" s="12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 s="15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 s="10">
        <f t="shared" si="196"/>
        <v>16.25</v>
      </c>
      <c r="Q2521" s="12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 s="15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 s="10">
        <f t="shared" si="196"/>
        <v>0</v>
      </c>
      <c r="Q2522" s="12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 s="15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 s="10">
        <f t="shared" si="196"/>
        <v>103.68</v>
      </c>
      <c r="Q2523" s="12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 s="15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 s="10">
        <f t="shared" si="196"/>
        <v>185.19</v>
      </c>
      <c r="Q2524" s="12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 s="15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 s="10">
        <f t="shared" si="196"/>
        <v>54.15</v>
      </c>
      <c r="Q2525" s="12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 s="1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 s="10">
        <f t="shared" si="196"/>
        <v>177.21</v>
      </c>
      <c r="Q2526" s="12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 s="15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 s="10">
        <f t="shared" si="196"/>
        <v>100.33</v>
      </c>
      <c r="Q2527" s="12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 s="15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 s="10">
        <f t="shared" si="196"/>
        <v>136.91</v>
      </c>
      <c r="Q2528" s="12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 s="15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 s="10">
        <f t="shared" si="196"/>
        <v>57.54</v>
      </c>
      <c r="Q2529" s="12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 s="15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 s="10">
        <f t="shared" si="196"/>
        <v>52.96</v>
      </c>
      <c r="Q2530" s="12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 s="15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 s="10">
        <f t="shared" si="196"/>
        <v>82.33</v>
      </c>
      <c r="Q2531" s="12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 s="15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 s="10">
        <f t="shared" si="196"/>
        <v>135.41999999999999</v>
      </c>
      <c r="Q2532" s="12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 s="15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 s="10">
        <f t="shared" si="196"/>
        <v>74.069999999999993</v>
      </c>
      <c r="Q2533" s="12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 s="15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 s="10">
        <f t="shared" si="196"/>
        <v>84.08</v>
      </c>
      <c r="Q2534" s="12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 s="15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 s="10">
        <f t="shared" si="196"/>
        <v>61.03</v>
      </c>
      <c r="Q2535" s="12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 s="1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 s="10">
        <f t="shared" si="196"/>
        <v>150</v>
      </c>
      <c r="Q2536" s="12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 s="15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 s="10">
        <f t="shared" si="196"/>
        <v>266.08999999999997</v>
      </c>
      <c r="Q2537" s="12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 s="15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 s="10">
        <f t="shared" si="196"/>
        <v>7.25</v>
      </c>
      <c r="Q2538" s="12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 s="15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 s="10">
        <f t="shared" si="196"/>
        <v>100</v>
      </c>
      <c r="Q2539" s="12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 s="15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 s="10">
        <f t="shared" si="196"/>
        <v>109.96</v>
      </c>
      <c r="Q2540" s="12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 s="15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 s="10">
        <f t="shared" si="196"/>
        <v>169.92</v>
      </c>
      <c r="Q2541" s="12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 s="15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 s="10">
        <f t="shared" si="196"/>
        <v>95.74</v>
      </c>
      <c r="Q2542" s="12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 s="15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 s="10">
        <f t="shared" si="196"/>
        <v>59.46</v>
      </c>
      <c r="Q2543" s="12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 s="15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 s="10">
        <f t="shared" si="196"/>
        <v>55.77</v>
      </c>
      <c r="Q2544" s="12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 s="15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 s="10">
        <f t="shared" si="196"/>
        <v>30.08</v>
      </c>
      <c r="Q2545" s="12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 s="1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 s="10">
        <f t="shared" si="196"/>
        <v>88.44</v>
      </c>
      <c r="Q2546" s="12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 s="15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 s="10">
        <f t="shared" si="196"/>
        <v>64.03</v>
      </c>
      <c r="Q2547" s="12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 s="15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 s="10">
        <f t="shared" si="196"/>
        <v>60.15</v>
      </c>
      <c r="Q2548" s="12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 s="15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 s="10">
        <f t="shared" si="196"/>
        <v>49.19</v>
      </c>
      <c r="Q2549" s="12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 s="15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 s="10">
        <f t="shared" si="196"/>
        <v>165.16</v>
      </c>
      <c r="Q2550" s="12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 s="15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 s="10">
        <f t="shared" si="196"/>
        <v>43.62</v>
      </c>
      <c r="Q2551" s="12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 s="15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 s="10">
        <f t="shared" si="196"/>
        <v>43.7</v>
      </c>
      <c r="Q2552" s="12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 s="15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 s="10">
        <f t="shared" si="196"/>
        <v>67.42</v>
      </c>
      <c r="Q2553" s="12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 s="15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 s="10">
        <f t="shared" si="196"/>
        <v>177.5</v>
      </c>
      <c r="Q2554" s="12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 s="15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 s="10">
        <f t="shared" si="196"/>
        <v>38.880000000000003</v>
      </c>
      <c r="Q2555" s="12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 s="1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 s="10">
        <f t="shared" si="196"/>
        <v>54.99</v>
      </c>
      <c r="Q2556" s="12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 s="15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 s="10">
        <f t="shared" si="196"/>
        <v>61.34</v>
      </c>
      <c r="Q2557" s="12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 s="15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 s="10">
        <f t="shared" si="196"/>
        <v>23.12</v>
      </c>
      <c r="Q2558" s="12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 s="15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 s="10">
        <f t="shared" si="196"/>
        <v>29.61</v>
      </c>
      <c r="Q2559" s="12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 s="15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 s="10">
        <f t="shared" si="196"/>
        <v>75.61</v>
      </c>
      <c r="Q2560" s="12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 s="15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 s="10">
        <f t="shared" si="196"/>
        <v>35.6</v>
      </c>
      <c r="Q2561" s="12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 s="15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200">ROUND(E2562/D2562*100,0)</f>
        <v>100</v>
      </c>
      <c r="P2562" s="10">
        <f t="shared" si="196"/>
        <v>143</v>
      </c>
      <c r="Q2562" s="12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 s="15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200"/>
        <v>0</v>
      </c>
      <c r="P2563" s="10">
        <f t="shared" ref="P2563:P2626" si="201">IFERROR(ROUND(E2563/L2563,2),0)</f>
        <v>0</v>
      </c>
      <c r="Q2563" s="12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 s="15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 s="10">
        <f t="shared" si="201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 s="15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 s="10">
        <f t="shared" si="201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 s="1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 s="10">
        <f t="shared" si="201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 s="15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 s="10">
        <f t="shared" si="201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 s="15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 s="10">
        <f t="shared" si="201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 s="15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 s="10">
        <f t="shared" si="201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 s="15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 s="10">
        <f t="shared" si="201"/>
        <v>50</v>
      </c>
      <c r="Q2570" s="12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 s="15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 s="10">
        <f t="shared" si="201"/>
        <v>72.5</v>
      </c>
      <c r="Q2571" s="12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 s="15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 s="10">
        <f t="shared" si="201"/>
        <v>29.5</v>
      </c>
      <c r="Q2572" s="12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 s="15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 s="10">
        <f t="shared" si="201"/>
        <v>62.5</v>
      </c>
      <c r="Q2573" s="12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 s="15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 s="10">
        <f t="shared" si="201"/>
        <v>0</v>
      </c>
      <c r="Q2574" s="12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 s="15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 s="10">
        <f t="shared" si="201"/>
        <v>0</v>
      </c>
      <c r="Q2575" s="12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 s="1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 s="10">
        <f t="shared" si="201"/>
        <v>0</v>
      </c>
      <c r="Q2576" s="12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 s="15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 s="10">
        <f t="shared" si="201"/>
        <v>0</v>
      </c>
      <c r="Q2577" s="12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 s="15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 s="10">
        <f t="shared" si="201"/>
        <v>0</v>
      </c>
      <c r="Q2578" s="12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 s="15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 s="10">
        <f t="shared" si="201"/>
        <v>0</v>
      </c>
      <c r="Q2579" s="12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 s="15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 s="10">
        <f t="shared" si="201"/>
        <v>0</v>
      </c>
      <c r="Q2580" s="12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 s="15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 s="10">
        <f t="shared" si="201"/>
        <v>23.08</v>
      </c>
      <c r="Q2581" s="12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 s="15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 s="10">
        <f t="shared" si="201"/>
        <v>25.5</v>
      </c>
      <c r="Q2582" s="12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 s="15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 s="10">
        <f t="shared" si="201"/>
        <v>48.18</v>
      </c>
      <c r="Q2583" s="12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 s="15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 s="10">
        <f t="shared" si="201"/>
        <v>1</v>
      </c>
      <c r="Q2584" s="12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 s="15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 s="10">
        <f t="shared" si="201"/>
        <v>1</v>
      </c>
      <c r="Q2585" s="12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 s="1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 s="10">
        <f t="shared" si="201"/>
        <v>0</v>
      </c>
      <c r="Q2586" s="12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 s="15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 s="10">
        <f t="shared" si="201"/>
        <v>50</v>
      </c>
      <c r="Q2587" s="12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 s="15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 s="10">
        <f t="shared" si="201"/>
        <v>5</v>
      </c>
      <c r="Q2588" s="12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 s="15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 s="10">
        <f t="shared" si="201"/>
        <v>202.83</v>
      </c>
      <c r="Q2589" s="12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 s="15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 s="10">
        <f t="shared" si="201"/>
        <v>29.13</v>
      </c>
      <c r="Q2590" s="12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 s="15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 s="10">
        <f t="shared" si="201"/>
        <v>5</v>
      </c>
      <c r="Q2591" s="12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 s="15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 s="10">
        <f t="shared" si="201"/>
        <v>0</v>
      </c>
      <c r="Q2592" s="12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 s="15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 s="10">
        <f t="shared" si="201"/>
        <v>13</v>
      </c>
      <c r="Q2593" s="12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 s="15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 s="10">
        <f t="shared" si="201"/>
        <v>50</v>
      </c>
      <c r="Q2594" s="12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 s="15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 s="10">
        <f t="shared" si="201"/>
        <v>0</v>
      </c>
      <c r="Q2595" s="12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 s="1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 s="10">
        <f t="shared" si="201"/>
        <v>1</v>
      </c>
      <c r="Q2596" s="12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 s="15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 s="10">
        <f t="shared" si="201"/>
        <v>96.05</v>
      </c>
      <c r="Q2597" s="12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 s="15">
        <f t="shared" si="204"/>
        <v>2017</v>
      </c>
    </row>
    <row r="2598" spans="1:21" ht="43.5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 s="10">
        <f t="shared" si="201"/>
        <v>305.77999999999997</v>
      </c>
      <c r="Q2598" s="12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 s="15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 s="10">
        <f t="shared" si="201"/>
        <v>12.14</v>
      </c>
      <c r="Q2599" s="12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 s="15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 s="10">
        <f t="shared" si="201"/>
        <v>83.57</v>
      </c>
      <c r="Q2600" s="12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 s="15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 s="10">
        <f t="shared" si="201"/>
        <v>18</v>
      </c>
      <c r="Q2601" s="12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 s="15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 s="10">
        <f t="shared" si="201"/>
        <v>115.53</v>
      </c>
      <c r="Q2602" s="12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 s="15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 s="10">
        <f t="shared" si="201"/>
        <v>21.9</v>
      </c>
      <c r="Q2603" s="12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 s="15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 s="10">
        <f t="shared" si="201"/>
        <v>80.02</v>
      </c>
      <c r="Q2604" s="12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 s="15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 s="10">
        <f t="shared" si="201"/>
        <v>35.520000000000003</v>
      </c>
      <c r="Q2605" s="12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 s="1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 s="10">
        <f t="shared" si="201"/>
        <v>64.930000000000007</v>
      </c>
      <c r="Q2606" s="12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 s="15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 s="10">
        <f t="shared" si="201"/>
        <v>60.97</v>
      </c>
      <c r="Q2607" s="12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 s="15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 s="10">
        <f t="shared" si="201"/>
        <v>31.44</v>
      </c>
      <c r="Q2608" s="12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 s="15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 s="10">
        <f t="shared" si="201"/>
        <v>81.95</v>
      </c>
      <c r="Q2609" s="12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 s="15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 s="10">
        <f t="shared" si="201"/>
        <v>58.93</v>
      </c>
      <c r="Q2610" s="12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 s="15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 s="10">
        <f t="shared" si="201"/>
        <v>157.29</v>
      </c>
      <c r="Q2611" s="12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 s="15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 s="10">
        <f t="shared" si="201"/>
        <v>55.76</v>
      </c>
      <c r="Q2612" s="12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 s="15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 s="10">
        <f t="shared" si="201"/>
        <v>83.8</v>
      </c>
      <c r="Q2613" s="12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 s="15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 s="10">
        <f t="shared" si="201"/>
        <v>58.42</v>
      </c>
      <c r="Q2614" s="12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 s="15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 s="10">
        <f t="shared" si="201"/>
        <v>270.57</v>
      </c>
      <c r="Q2615" s="12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 s="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 s="10">
        <f t="shared" si="201"/>
        <v>107.1</v>
      </c>
      <c r="Q2616" s="12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 s="15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 s="10">
        <f t="shared" si="201"/>
        <v>47.18</v>
      </c>
      <c r="Q2617" s="12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 s="15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 s="10">
        <f t="shared" si="201"/>
        <v>120.31</v>
      </c>
      <c r="Q2618" s="12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 s="15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 s="10">
        <f t="shared" si="201"/>
        <v>27.6</v>
      </c>
      <c r="Q2619" s="12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 s="15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 s="10">
        <f t="shared" si="201"/>
        <v>205.3</v>
      </c>
      <c r="Q2620" s="12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 s="15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 s="10">
        <f t="shared" si="201"/>
        <v>35.549999999999997</v>
      </c>
      <c r="Q2621" s="12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 s="15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 s="10">
        <f t="shared" si="201"/>
        <v>74.64</v>
      </c>
      <c r="Q2622" s="12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 s="15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 s="10">
        <f t="shared" si="201"/>
        <v>47.06</v>
      </c>
      <c r="Q2623" s="12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 s="15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 s="10">
        <f t="shared" si="201"/>
        <v>26.59</v>
      </c>
      <c r="Q2624" s="12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 s="15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 s="10">
        <f t="shared" si="201"/>
        <v>36.770000000000003</v>
      </c>
      <c r="Q2625" s="12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 s="1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205">ROUND(E2626/D2626*100,0)</f>
        <v>1379</v>
      </c>
      <c r="P2626" s="10">
        <f t="shared" si="201"/>
        <v>31.82</v>
      </c>
      <c r="Q2626" s="12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 s="15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205"/>
        <v>956</v>
      </c>
      <c r="P2627" s="10">
        <f t="shared" ref="P2627:P2690" si="206">IFERROR(ROUND(E2627/L2627,2),0)</f>
        <v>27.58</v>
      </c>
      <c r="Q2627" s="12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 s="15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 s="10">
        <f t="shared" si="206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 s="15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 s="10">
        <f t="shared" si="206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 s="15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 s="10">
        <f t="shared" si="206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 s="15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 s="10">
        <f t="shared" si="206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 s="15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 s="10">
        <f t="shared" si="206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 s="15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 s="10">
        <f t="shared" si="206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 s="15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 s="10">
        <f t="shared" si="206"/>
        <v>34.9</v>
      </c>
      <c r="Q2634" s="12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 s="15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 s="10">
        <f t="shared" si="206"/>
        <v>89.1</v>
      </c>
      <c r="Q2635" s="12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 s="1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 s="10">
        <f t="shared" si="206"/>
        <v>39.44</v>
      </c>
      <c r="Q2636" s="12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 s="15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 s="10">
        <f t="shared" si="206"/>
        <v>136.9</v>
      </c>
      <c r="Q2637" s="12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 s="15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 s="10">
        <f t="shared" si="206"/>
        <v>37.46</v>
      </c>
      <c r="Q2638" s="12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 s="15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 s="10">
        <f t="shared" si="206"/>
        <v>31.96</v>
      </c>
      <c r="Q2639" s="12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 s="15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 s="10">
        <f t="shared" si="206"/>
        <v>25.21</v>
      </c>
      <c r="Q2640" s="12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 s="15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 s="10">
        <f t="shared" si="206"/>
        <v>10.039999999999999</v>
      </c>
      <c r="Q2641" s="12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 s="15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 s="10">
        <f t="shared" si="206"/>
        <v>45.94</v>
      </c>
      <c r="Q2642" s="12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 s="15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 s="10">
        <f t="shared" si="206"/>
        <v>15</v>
      </c>
      <c r="Q2643" s="12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 s="15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 s="10">
        <f t="shared" si="206"/>
        <v>0</v>
      </c>
      <c r="Q2644" s="12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 s="15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 s="10">
        <f t="shared" si="206"/>
        <v>223.58</v>
      </c>
      <c r="Q2645" s="12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 s="1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 s="10">
        <f t="shared" si="206"/>
        <v>39.479999999999997</v>
      </c>
      <c r="Q2646" s="12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 s="15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 s="10">
        <f t="shared" si="206"/>
        <v>91.3</v>
      </c>
      <c r="Q2647" s="12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 s="15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 s="10">
        <f t="shared" si="206"/>
        <v>78.67</v>
      </c>
      <c r="Q2648" s="12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 s="15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 s="10">
        <f t="shared" si="206"/>
        <v>12</v>
      </c>
      <c r="Q2649" s="12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 s="15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 s="10">
        <f t="shared" si="206"/>
        <v>17.670000000000002</v>
      </c>
      <c r="Q2650" s="12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 s="15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 s="10">
        <f t="shared" si="206"/>
        <v>41.33</v>
      </c>
      <c r="Q2651" s="12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 s="15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 s="10">
        <f t="shared" si="206"/>
        <v>71.599999999999994</v>
      </c>
      <c r="Q2652" s="12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 s="15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 s="10">
        <f t="shared" si="206"/>
        <v>307.82</v>
      </c>
      <c r="Q2653" s="12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 s="15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 s="10">
        <f t="shared" si="206"/>
        <v>80.45</v>
      </c>
      <c r="Q2654" s="12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 s="15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 s="10">
        <f t="shared" si="206"/>
        <v>83.94</v>
      </c>
      <c r="Q2655" s="12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 s="1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 s="10">
        <f t="shared" si="206"/>
        <v>8.5</v>
      </c>
      <c r="Q2656" s="12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 s="15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 s="10">
        <f t="shared" si="206"/>
        <v>73.37</v>
      </c>
      <c r="Q2657" s="12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 s="15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 s="10">
        <f t="shared" si="206"/>
        <v>112.86</v>
      </c>
      <c r="Q2658" s="12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 s="15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 s="10">
        <f t="shared" si="206"/>
        <v>95.28</v>
      </c>
      <c r="Q2659" s="12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 s="15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 s="10">
        <f t="shared" si="206"/>
        <v>22.75</v>
      </c>
      <c r="Q2660" s="12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 s="15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 s="10">
        <f t="shared" si="206"/>
        <v>133.30000000000001</v>
      </c>
      <c r="Q2661" s="12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 s="15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 s="10">
        <f t="shared" si="206"/>
        <v>3.8</v>
      </c>
      <c r="Q2662" s="12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 s="15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 s="10">
        <f t="shared" si="206"/>
        <v>85.75</v>
      </c>
      <c r="Q2663" s="12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 s="15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 s="10">
        <f t="shared" si="206"/>
        <v>267</v>
      </c>
      <c r="Q2664" s="12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 s="15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 s="10">
        <f t="shared" si="206"/>
        <v>373.56</v>
      </c>
      <c r="Q2665" s="12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 s="1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 s="10">
        <f t="shared" si="206"/>
        <v>174.04</v>
      </c>
      <c r="Q2666" s="12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 s="15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 s="10">
        <f t="shared" si="206"/>
        <v>93.7</v>
      </c>
      <c r="Q2667" s="12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 s="15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 s="10">
        <f t="shared" si="206"/>
        <v>77.33</v>
      </c>
      <c r="Q2668" s="12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 s="15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 s="10">
        <f t="shared" si="206"/>
        <v>92.22</v>
      </c>
      <c r="Q2669" s="12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 s="15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 s="10">
        <f t="shared" si="206"/>
        <v>60.96</v>
      </c>
      <c r="Q2670" s="12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 s="15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 s="10">
        <f t="shared" si="206"/>
        <v>91</v>
      </c>
      <c r="Q2671" s="12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 s="15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 s="10">
        <f t="shared" si="206"/>
        <v>41.58</v>
      </c>
      <c r="Q2672" s="12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 s="15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 s="10">
        <f t="shared" si="206"/>
        <v>33.76</v>
      </c>
      <c r="Q2673" s="12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 s="15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 s="10">
        <f t="shared" si="206"/>
        <v>70.62</v>
      </c>
      <c r="Q2674" s="12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 s="15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 s="10">
        <f t="shared" si="206"/>
        <v>167.15</v>
      </c>
      <c r="Q2675" s="12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 s="1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 s="10">
        <f t="shared" si="206"/>
        <v>128.62</v>
      </c>
      <c r="Q2676" s="12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 s="15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 s="10">
        <f t="shared" si="206"/>
        <v>65.41</v>
      </c>
      <c r="Q2677" s="12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 s="15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 s="10">
        <f t="shared" si="206"/>
        <v>117.56</v>
      </c>
      <c r="Q2678" s="12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 s="15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 s="10">
        <f t="shared" si="206"/>
        <v>126.48</v>
      </c>
      <c r="Q2679" s="12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 s="15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 s="10">
        <f t="shared" si="206"/>
        <v>550</v>
      </c>
      <c r="Q2680" s="12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 s="15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 s="10">
        <f t="shared" si="206"/>
        <v>44</v>
      </c>
      <c r="Q2681" s="12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 s="15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 s="10">
        <f t="shared" si="206"/>
        <v>69</v>
      </c>
      <c r="Q2682" s="12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 s="15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 s="10">
        <f t="shared" si="206"/>
        <v>27.5</v>
      </c>
      <c r="Q2683" s="12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 s="15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 s="10">
        <f t="shared" si="206"/>
        <v>84.9</v>
      </c>
      <c r="Q2684" s="12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 s="15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 s="10">
        <f t="shared" si="206"/>
        <v>12</v>
      </c>
      <c r="Q2685" s="12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 s="1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 s="10">
        <f t="shared" si="206"/>
        <v>200</v>
      </c>
      <c r="Q2686" s="12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 s="15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 s="10">
        <f t="shared" si="206"/>
        <v>10</v>
      </c>
      <c r="Q2687" s="12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 s="15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 s="10">
        <f t="shared" si="206"/>
        <v>0</v>
      </c>
      <c r="Q2688" s="12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 s="15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 s="10">
        <f t="shared" si="206"/>
        <v>0</v>
      </c>
      <c r="Q2689" s="12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 s="15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210">ROUND(E2690/D2690*100,0)</f>
        <v>0</v>
      </c>
      <c r="P2690" s="10">
        <f t="shared" si="206"/>
        <v>5.29</v>
      </c>
      <c r="Q2690" s="12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 s="15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210"/>
        <v>0</v>
      </c>
      <c r="P2691" s="10">
        <f t="shared" ref="P2691:P2754" si="211">IFERROR(ROUND(E2691/L2691,2),0)</f>
        <v>1</v>
      </c>
      <c r="Q2691" s="12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 s="15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 s="10">
        <f t="shared" si="211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 s="15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 s="10">
        <f t="shared" si="211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 s="15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 s="10">
        <f t="shared" si="211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 s="15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 s="10">
        <f t="shared" si="211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 s="1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 s="10">
        <f t="shared" si="211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 s="15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 s="10">
        <f t="shared" si="211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 s="15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 s="10">
        <f t="shared" si="211"/>
        <v>89.21</v>
      </c>
      <c r="Q2698" s="12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 s="15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 s="10">
        <f t="shared" si="211"/>
        <v>116.56</v>
      </c>
      <c r="Q2699" s="12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 s="15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 s="10">
        <f t="shared" si="211"/>
        <v>13.01</v>
      </c>
      <c r="Q2700" s="12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 s="15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 s="10">
        <f t="shared" si="211"/>
        <v>0</v>
      </c>
      <c r="Q2701" s="12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 s="15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 s="10">
        <f t="shared" si="211"/>
        <v>17.5</v>
      </c>
      <c r="Q2702" s="12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 s="15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 s="10">
        <f t="shared" si="211"/>
        <v>34.130000000000003</v>
      </c>
      <c r="Q2703" s="12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 s="15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 s="10">
        <f t="shared" si="211"/>
        <v>132.35</v>
      </c>
      <c r="Q2704" s="12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 s="15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 s="10">
        <f t="shared" si="211"/>
        <v>922.22</v>
      </c>
      <c r="Q2705" s="12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 s="1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 s="10">
        <f t="shared" si="211"/>
        <v>163.57</v>
      </c>
      <c r="Q2706" s="12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 s="15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 s="10">
        <f t="shared" si="211"/>
        <v>217.38</v>
      </c>
      <c r="Q2707" s="12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 s="15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 s="10">
        <f t="shared" si="211"/>
        <v>149.44</v>
      </c>
      <c r="Q2708" s="12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 s="15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 s="10">
        <f t="shared" si="211"/>
        <v>71.239999999999995</v>
      </c>
      <c r="Q2709" s="12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 s="15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 s="10">
        <f t="shared" si="211"/>
        <v>44.46</v>
      </c>
      <c r="Q2710" s="12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 s="15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 s="10">
        <f t="shared" si="211"/>
        <v>164.94</v>
      </c>
      <c r="Q2711" s="12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 s="15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 s="10">
        <f t="shared" si="211"/>
        <v>84.87</v>
      </c>
      <c r="Q2712" s="12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 s="15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 s="10">
        <f t="shared" si="211"/>
        <v>53.95</v>
      </c>
      <c r="Q2713" s="12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 s="15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 s="10">
        <f t="shared" si="211"/>
        <v>50.53</v>
      </c>
      <c r="Q2714" s="12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 s="15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 s="10">
        <f t="shared" si="211"/>
        <v>108</v>
      </c>
      <c r="Q2715" s="12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 s="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 s="10">
        <f t="shared" si="211"/>
        <v>95.37</v>
      </c>
      <c r="Q2716" s="12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 s="15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 s="10">
        <f t="shared" si="211"/>
        <v>57.63</v>
      </c>
      <c r="Q2717" s="12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 s="15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 s="10">
        <f t="shared" si="211"/>
        <v>64.16</v>
      </c>
      <c r="Q2718" s="12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 s="15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 s="10">
        <f t="shared" si="211"/>
        <v>92.39</v>
      </c>
      <c r="Q2719" s="12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 s="15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 s="10">
        <f t="shared" si="211"/>
        <v>125.98</v>
      </c>
      <c r="Q2720" s="12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 s="15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 s="10">
        <f t="shared" si="211"/>
        <v>94.64</v>
      </c>
      <c r="Q2721" s="12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 s="15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 s="10">
        <f t="shared" si="211"/>
        <v>170.7</v>
      </c>
      <c r="Q2722" s="12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 s="15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 s="10">
        <f t="shared" si="211"/>
        <v>40.76</v>
      </c>
      <c r="Q2723" s="12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 s="15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 s="10">
        <f t="shared" si="211"/>
        <v>68.25</v>
      </c>
      <c r="Q2724" s="12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 s="15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 s="10">
        <f t="shared" si="211"/>
        <v>95.49</v>
      </c>
      <c r="Q2725" s="12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 s="1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 s="10">
        <f t="shared" si="211"/>
        <v>7.19</v>
      </c>
      <c r="Q2726" s="12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 s="15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 s="10">
        <f t="shared" si="211"/>
        <v>511.65</v>
      </c>
      <c r="Q2727" s="12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 s="15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 s="10">
        <f t="shared" si="211"/>
        <v>261.75</v>
      </c>
      <c r="Q2728" s="12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 s="15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 s="10">
        <f t="shared" si="211"/>
        <v>69.760000000000005</v>
      </c>
      <c r="Q2729" s="12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 s="15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 s="10">
        <f t="shared" si="211"/>
        <v>77.23</v>
      </c>
      <c r="Q2730" s="12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 s="15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 s="10">
        <f t="shared" si="211"/>
        <v>340.57</v>
      </c>
      <c r="Q2731" s="12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 s="15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 s="10">
        <f t="shared" si="211"/>
        <v>67.42</v>
      </c>
      <c r="Q2732" s="12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 s="15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 s="10">
        <f t="shared" si="211"/>
        <v>845.7</v>
      </c>
      <c r="Q2733" s="12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 s="15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 s="10">
        <f t="shared" si="211"/>
        <v>97.19</v>
      </c>
      <c r="Q2734" s="12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 s="15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 s="10">
        <f t="shared" si="211"/>
        <v>451.84</v>
      </c>
      <c r="Q2735" s="12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 s="1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 s="10">
        <f t="shared" si="211"/>
        <v>138.66999999999999</v>
      </c>
      <c r="Q2736" s="12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 s="15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 s="10">
        <f t="shared" si="211"/>
        <v>21.64</v>
      </c>
      <c r="Q2737" s="12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 s="15">
        <f t="shared" si="214"/>
        <v>2013</v>
      </c>
    </row>
    <row r="2738" spans="1:21" ht="58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 s="10">
        <f t="shared" si="211"/>
        <v>169.52</v>
      </c>
      <c r="Q2738" s="12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 s="15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 s="10">
        <f t="shared" si="211"/>
        <v>161.88</v>
      </c>
      <c r="Q2739" s="12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 s="15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 s="10">
        <f t="shared" si="211"/>
        <v>493.13</v>
      </c>
      <c r="Q2740" s="12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 s="15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 s="10">
        <f t="shared" si="211"/>
        <v>22.12</v>
      </c>
      <c r="Q2741" s="12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 s="15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 s="10">
        <f t="shared" si="211"/>
        <v>18.239999999999998</v>
      </c>
      <c r="Q2742" s="12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 s="15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 s="10">
        <f t="shared" si="211"/>
        <v>8.75</v>
      </c>
      <c r="Q2743" s="12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 s="15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 s="10">
        <f t="shared" si="211"/>
        <v>40.61</v>
      </c>
      <c r="Q2744" s="12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 s="15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 s="10">
        <f t="shared" si="211"/>
        <v>0</v>
      </c>
      <c r="Q2745" s="12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 s="1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 s="10">
        <f t="shared" si="211"/>
        <v>37.950000000000003</v>
      </c>
      <c r="Q2746" s="12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 s="15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 s="10">
        <f t="shared" si="211"/>
        <v>35.729999999999997</v>
      </c>
      <c r="Q2747" s="12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 s="15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 s="10">
        <f t="shared" si="211"/>
        <v>42.16</v>
      </c>
      <c r="Q2748" s="12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 s="15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 s="10">
        <f t="shared" si="211"/>
        <v>35</v>
      </c>
      <c r="Q2749" s="12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 s="15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 s="10">
        <f t="shared" si="211"/>
        <v>13.25</v>
      </c>
      <c r="Q2750" s="12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 s="15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 s="10">
        <f t="shared" si="211"/>
        <v>55</v>
      </c>
      <c r="Q2751" s="12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 s="15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 s="10">
        <f t="shared" si="211"/>
        <v>0</v>
      </c>
      <c r="Q2752" s="12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 s="15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 s="10">
        <f t="shared" si="211"/>
        <v>0</v>
      </c>
      <c r="Q2753" s="12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 s="15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215">ROUND(E2754/D2754*100,0)</f>
        <v>11</v>
      </c>
      <c r="P2754" s="10">
        <f t="shared" si="211"/>
        <v>39.29</v>
      </c>
      <c r="Q2754" s="12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 s="15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215"/>
        <v>19</v>
      </c>
      <c r="P2755" s="10">
        <f t="shared" ref="P2755:P2818" si="216">IFERROR(ROUND(E2755/L2755,2),0)</f>
        <v>47.5</v>
      </c>
      <c r="Q2755" s="12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 s="1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 s="10">
        <f t="shared" si="216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 s="15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 s="10">
        <f t="shared" si="216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 s="15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 s="10">
        <f t="shared" si="216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 s="15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 s="10">
        <f t="shared" si="216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 s="15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 s="10">
        <f t="shared" si="216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 s="15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 s="10">
        <f t="shared" si="216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 s="15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 s="10">
        <f t="shared" si="216"/>
        <v>0</v>
      </c>
      <c r="Q2762" s="12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 s="15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 s="10">
        <f t="shared" si="216"/>
        <v>9</v>
      </c>
      <c r="Q2763" s="12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 s="15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 s="10">
        <f t="shared" si="216"/>
        <v>25</v>
      </c>
      <c r="Q2764" s="12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 s="15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 s="10">
        <f t="shared" si="216"/>
        <v>30</v>
      </c>
      <c r="Q2765" s="12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 s="1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 s="10">
        <f t="shared" si="216"/>
        <v>11.25</v>
      </c>
      <c r="Q2766" s="12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 s="15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 s="10">
        <f t="shared" si="216"/>
        <v>0</v>
      </c>
      <c r="Q2767" s="12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 s="15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 s="10">
        <f t="shared" si="216"/>
        <v>25</v>
      </c>
      <c r="Q2768" s="12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 s="15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 s="10">
        <f t="shared" si="216"/>
        <v>11.33</v>
      </c>
      <c r="Q2769" s="12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 s="15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 s="10">
        <f t="shared" si="216"/>
        <v>29.47</v>
      </c>
      <c r="Q2770" s="12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 s="15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 s="10">
        <f t="shared" si="216"/>
        <v>1</v>
      </c>
      <c r="Q2771" s="12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 s="15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 s="10">
        <f t="shared" si="216"/>
        <v>63.1</v>
      </c>
      <c r="Q2772" s="12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 s="15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 s="10">
        <f t="shared" si="216"/>
        <v>0</v>
      </c>
      <c r="Q2773" s="12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 s="15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 s="10">
        <f t="shared" si="216"/>
        <v>0</v>
      </c>
      <c r="Q2774" s="12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 s="15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 s="10">
        <f t="shared" si="216"/>
        <v>1</v>
      </c>
      <c r="Q2775" s="12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 s="1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 s="10">
        <f t="shared" si="216"/>
        <v>43.85</v>
      </c>
      <c r="Q2776" s="12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 s="15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 s="10">
        <f t="shared" si="216"/>
        <v>75</v>
      </c>
      <c r="Q2777" s="12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 s="15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 s="10">
        <f t="shared" si="216"/>
        <v>45.97</v>
      </c>
      <c r="Q2778" s="12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 s="15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 s="10">
        <f t="shared" si="216"/>
        <v>10</v>
      </c>
      <c r="Q2779" s="12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 s="15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 s="10">
        <f t="shared" si="216"/>
        <v>93.67</v>
      </c>
      <c r="Q2780" s="12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 s="15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 s="10">
        <f t="shared" si="216"/>
        <v>53</v>
      </c>
      <c r="Q2781" s="12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 s="15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 s="10">
        <f t="shared" si="216"/>
        <v>0</v>
      </c>
      <c r="Q2782" s="12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 s="15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 s="10">
        <f t="shared" si="216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 s="15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 s="10">
        <f t="shared" si="216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 s="15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 s="10">
        <f t="shared" si="216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 s="1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 s="10">
        <f t="shared" si="216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 s="15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 s="10">
        <f t="shared" si="216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 s="15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 s="10">
        <f t="shared" si="216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 s="15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 s="10">
        <f t="shared" si="216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 s="15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 s="10">
        <f t="shared" si="216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 s="15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 s="10">
        <f t="shared" si="216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 s="15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 s="10">
        <f t="shared" si="216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 s="15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 s="10">
        <f t="shared" si="216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 s="15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 s="10">
        <f t="shared" si="216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 s="15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 s="10">
        <f t="shared" si="216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 s="1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 s="10">
        <f t="shared" si="216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 s="15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 s="10">
        <f t="shared" si="216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 s="15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 s="10">
        <f t="shared" si="216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 s="15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 s="10">
        <f t="shared" si="216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 s="15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 s="10">
        <f t="shared" si="216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 s="15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 s="10">
        <f t="shared" si="216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 s="15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 s="10">
        <f t="shared" si="216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 s="15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 s="10">
        <f t="shared" si="216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 s="15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 s="10">
        <f t="shared" si="216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 s="15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 s="10">
        <f t="shared" si="216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 s="1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 s="10">
        <f t="shared" si="216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 s="15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 s="10">
        <f t="shared" si="216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 s="15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 s="10">
        <f t="shared" si="216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 s="15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 s="10">
        <f t="shared" si="216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 s="15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 s="10">
        <f t="shared" si="216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 s="15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 s="10">
        <f t="shared" si="216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 s="15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 s="10">
        <f t="shared" si="216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 s="15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 s="10">
        <f t="shared" si="216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 s="15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 s="10">
        <f t="shared" si="216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 s="15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 s="10">
        <f t="shared" si="216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 s="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 s="10">
        <f t="shared" si="216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 s="15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 s="10">
        <f t="shared" si="216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 s="15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220">ROUND(E2818/D2818*100,0)</f>
        <v>142</v>
      </c>
      <c r="P2818" s="10">
        <f t="shared" si="216"/>
        <v>25.13</v>
      </c>
      <c r="Q2818" s="12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 s="15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220"/>
        <v>130</v>
      </c>
      <c r="P2819" s="10">
        <f t="shared" ref="P2819:P2882" si="221">IFERROR(ROUND(E2819/L2819,2),0)</f>
        <v>23.64</v>
      </c>
      <c r="Q2819" s="12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 s="15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 s="10">
        <f t="shared" si="221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 s="15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 s="10">
        <f t="shared" si="221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 s="15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 s="10">
        <f t="shared" si="221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 s="15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 s="10">
        <f t="shared" si="221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 s="15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 s="10">
        <f t="shared" si="221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 s="15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 s="10">
        <f t="shared" si="221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 s="1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 s="10">
        <f t="shared" si="221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 s="15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 s="10">
        <f t="shared" si="221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 s="15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 s="10">
        <f t="shared" si="221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 s="15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 s="10">
        <f t="shared" si="221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 s="15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 s="10">
        <f t="shared" si="221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 s="15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 s="10">
        <f t="shared" si="221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 s="15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 s="10">
        <f t="shared" si="221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 s="15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 s="10">
        <f t="shared" si="221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 s="15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 s="10">
        <f t="shared" si="221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 s="15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 s="10">
        <f t="shared" si="221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 s="1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 s="10">
        <f t="shared" si="221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 s="15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 s="10">
        <f t="shared" si="221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 s="15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 s="10">
        <f t="shared" si="221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 s="15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 s="10">
        <f t="shared" si="221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 s="15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 s="10">
        <f t="shared" si="221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 s="15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 s="10">
        <f t="shared" si="221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 s="15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 s="10">
        <f t="shared" si="221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 s="15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 s="10">
        <f t="shared" si="221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 s="15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 s="10">
        <f t="shared" si="221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 s="15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 s="10">
        <f t="shared" si="221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 s="1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 s="10">
        <f t="shared" si="221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 s="15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 s="10">
        <f t="shared" si="221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 s="15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 s="10">
        <f t="shared" si="221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 s="15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 s="10">
        <f t="shared" si="221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 s="15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 s="10">
        <f t="shared" si="221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 s="15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 s="10">
        <f t="shared" si="221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 s="15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 s="10">
        <f t="shared" si="221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 s="15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 s="10">
        <f t="shared" si="221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 s="15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 s="10">
        <f t="shared" si="221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 s="15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 s="10">
        <f t="shared" si="221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 s="1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 s="10">
        <f t="shared" si="221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 s="15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 s="10">
        <f t="shared" si="221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 s="15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 s="10">
        <f t="shared" si="221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 s="15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 s="10">
        <f t="shared" si="221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 s="15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 s="10">
        <f t="shared" si="221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 s="15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 s="10">
        <f t="shared" si="221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 s="15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 s="10">
        <f t="shared" si="221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 s="15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 s="10">
        <f t="shared" si="221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 s="15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 s="10">
        <f t="shared" si="221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 s="15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 s="10">
        <f t="shared" si="221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 s="1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 s="10">
        <f t="shared" si="221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 s="15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 s="10">
        <f t="shared" si="221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 s="15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 s="10">
        <f t="shared" si="221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 s="15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 s="10">
        <f t="shared" si="221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 s="15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 s="10">
        <f t="shared" si="221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 s="15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 s="10">
        <f t="shared" si="221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 s="15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 s="10">
        <f t="shared" si="221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 s="15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 s="10">
        <f t="shared" si="221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 s="15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 s="10">
        <f t="shared" si="221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 s="15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 s="10">
        <f t="shared" si="221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 s="1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 s="10">
        <f t="shared" si="221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 s="15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 s="10">
        <f t="shared" si="221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 s="15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 s="10">
        <f t="shared" si="221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 s="15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 s="10">
        <f t="shared" si="221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 s="15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 s="10">
        <f t="shared" si="221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 s="15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 s="10">
        <f t="shared" si="221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 s="15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225">ROUND(E2882/D2882*100,0)</f>
        <v>23</v>
      </c>
      <c r="P2882" s="10">
        <f t="shared" si="221"/>
        <v>96.55</v>
      </c>
      <c r="Q2882" s="12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 s="15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225"/>
        <v>0</v>
      </c>
      <c r="P2883" s="10">
        <f t="shared" ref="P2883:P2946" si="226">IFERROR(ROUND(E2883/L2883,2),0)</f>
        <v>0</v>
      </c>
      <c r="Q2883" s="12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 s="15">
        <f t="shared" ref="U2883:U2946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 s="10">
        <f t="shared" si="226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 s="15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 s="10">
        <f t="shared" si="226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 s="1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 s="10">
        <f t="shared" si="226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 s="15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 s="10">
        <f t="shared" si="226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 s="15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 s="10">
        <f t="shared" si="226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 s="15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 s="10">
        <f t="shared" si="226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 s="15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 s="10">
        <f t="shared" si="226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 s="15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 s="10">
        <f t="shared" si="226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 s="15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 s="10">
        <f t="shared" si="226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 s="15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 s="10">
        <f t="shared" si="226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 s="15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 s="10">
        <f t="shared" si="226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 s="15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 s="10">
        <f t="shared" si="226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 s="1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 s="10">
        <f t="shared" si="226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 s="15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 s="10">
        <f t="shared" si="226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 s="15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 s="10">
        <f t="shared" si="226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 s="15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 s="10">
        <f t="shared" si="226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 s="15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 s="10">
        <f t="shared" si="226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 s="15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 s="10">
        <f t="shared" si="226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 s="15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 s="10">
        <f t="shared" si="226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 s="15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 s="10">
        <f t="shared" si="226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 s="15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 s="10">
        <f t="shared" si="226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 s="15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 s="10">
        <f t="shared" si="226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 s="1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 s="10">
        <f t="shared" si="226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 s="15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 s="10">
        <f t="shared" si="226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 s="15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 s="10">
        <f t="shared" si="226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 s="15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 s="10">
        <f t="shared" si="226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 s="15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 s="10">
        <f t="shared" si="226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 s="15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 s="10">
        <f t="shared" si="226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 s="15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 s="10">
        <f t="shared" si="226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 s="15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 s="10">
        <f t="shared" si="226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 s="15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 s="10">
        <f t="shared" si="226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 s="15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 s="10">
        <f t="shared" si="226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 s="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 s="10">
        <f t="shared" si="226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 s="15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 s="10">
        <f t="shared" si="226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 s="15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 s="10">
        <f t="shared" si="226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 s="15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 s="10">
        <f t="shared" si="226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 s="15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 s="10">
        <f t="shared" si="226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 s="15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 s="10">
        <f t="shared" si="226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 s="15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 s="10">
        <f t="shared" si="226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 s="15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 s="10">
        <f t="shared" si="226"/>
        <v>43</v>
      </c>
      <c r="Q2923" s="12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 s="15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 s="10">
        <f t="shared" si="226"/>
        <v>83.33</v>
      </c>
      <c r="Q2924" s="12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 s="15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 s="10">
        <f t="shared" si="226"/>
        <v>30</v>
      </c>
      <c r="Q2925" s="12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 s="1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 s="10">
        <f t="shared" si="226"/>
        <v>175.51</v>
      </c>
      <c r="Q2926" s="12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 s="15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 s="10">
        <f t="shared" si="226"/>
        <v>231.66</v>
      </c>
      <c r="Q2927" s="12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 s="15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 s="10">
        <f t="shared" si="226"/>
        <v>75</v>
      </c>
      <c r="Q2928" s="12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 s="15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 s="10">
        <f t="shared" si="226"/>
        <v>112.14</v>
      </c>
      <c r="Q2929" s="12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 s="15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 s="10">
        <f t="shared" si="226"/>
        <v>41.67</v>
      </c>
      <c r="Q2930" s="12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 s="15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 s="10">
        <f t="shared" si="226"/>
        <v>255.17</v>
      </c>
      <c r="Q2931" s="12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 s="15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 s="10">
        <f t="shared" si="226"/>
        <v>162.77000000000001</v>
      </c>
      <c r="Q2932" s="12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 s="15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 s="10">
        <f t="shared" si="226"/>
        <v>88.33</v>
      </c>
      <c r="Q2933" s="12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 s="15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 s="10">
        <f t="shared" si="226"/>
        <v>85.74</v>
      </c>
      <c r="Q2934" s="12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 s="15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 s="10">
        <f t="shared" si="226"/>
        <v>47.57</v>
      </c>
      <c r="Q2935" s="12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 s="1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 s="10">
        <f t="shared" si="226"/>
        <v>72.97</v>
      </c>
      <c r="Q2936" s="12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 s="15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 s="10">
        <f t="shared" si="226"/>
        <v>90.54</v>
      </c>
      <c r="Q2937" s="12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 s="15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 s="10">
        <f t="shared" si="226"/>
        <v>37.65</v>
      </c>
      <c r="Q2938" s="12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 s="15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 s="10">
        <f t="shared" si="226"/>
        <v>36.36</v>
      </c>
      <c r="Q2939" s="12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 s="15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 s="10">
        <f t="shared" si="226"/>
        <v>126.72</v>
      </c>
      <c r="Q2940" s="12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 s="15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 s="10">
        <f t="shared" si="226"/>
        <v>329.2</v>
      </c>
      <c r="Q2941" s="12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 s="15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 s="10">
        <f t="shared" si="226"/>
        <v>81.239999999999995</v>
      </c>
      <c r="Q2942" s="12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 s="15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 s="10">
        <f t="shared" si="226"/>
        <v>1</v>
      </c>
      <c r="Q2943" s="12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 s="15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 s="10">
        <f t="shared" si="226"/>
        <v>202.23</v>
      </c>
      <c r="Q2944" s="12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 s="15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 s="10">
        <f t="shared" si="226"/>
        <v>0</v>
      </c>
      <c r="Q2945" s="12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 s="1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230">ROUND(E2946/D2946*100,0)</f>
        <v>1</v>
      </c>
      <c r="P2946" s="10">
        <f t="shared" si="226"/>
        <v>100</v>
      </c>
      <c r="Q2946" s="12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 s="15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230"/>
        <v>0</v>
      </c>
      <c r="P2947" s="10">
        <f t="shared" ref="P2947:P3010" si="231">IFERROR(ROUND(E2947/L2947,2),0)</f>
        <v>0</v>
      </c>
      <c r="Q2947" s="12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 s="15">
        <f t="shared" ref="U2947:U3010" si="234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 s="10">
        <f t="shared" si="231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 s="15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 s="10">
        <f t="shared" si="231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 s="15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 s="10">
        <f t="shared" si="231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 s="15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 s="10">
        <f t="shared" si="231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 s="15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 s="10">
        <f t="shared" si="231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 s="15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 s="10">
        <f t="shared" si="231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 s="15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 s="10">
        <f t="shared" si="231"/>
        <v>200.63</v>
      </c>
      <c r="Q2954" s="12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 s="15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 s="10">
        <f t="shared" si="231"/>
        <v>201.67</v>
      </c>
      <c r="Q2955" s="12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 s="1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 s="10">
        <f t="shared" si="231"/>
        <v>0</v>
      </c>
      <c r="Q2956" s="12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 s="15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 s="10">
        <f t="shared" si="231"/>
        <v>65</v>
      </c>
      <c r="Q2957" s="12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 s="15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 s="10">
        <f t="shared" si="231"/>
        <v>66.099999999999994</v>
      </c>
      <c r="Q2958" s="12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 s="15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 s="10">
        <f t="shared" si="231"/>
        <v>93.33</v>
      </c>
      <c r="Q2959" s="12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 s="15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 s="10">
        <f t="shared" si="231"/>
        <v>0</v>
      </c>
      <c r="Q2960" s="12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 s="15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 s="10">
        <f t="shared" si="231"/>
        <v>0</v>
      </c>
      <c r="Q2961" s="12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 s="15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 s="10">
        <f t="shared" si="231"/>
        <v>0</v>
      </c>
      <c r="Q2962" s="12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 s="15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 s="10">
        <f t="shared" si="231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 s="15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 s="10">
        <f t="shared" si="231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 s="15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 s="10">
        <f t="shared" si="231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 s="1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 s="10">
        <f t="shared" si="231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 s="15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 s="10">
        <f t="shared" si="231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 s="15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 s="10">
        <f t="shared" si="231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 s="15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 s="10">
        <f t="shared" si="231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 s="15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 s="10">
        <f t="shared" si="231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 s="15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 s="10">
        <f t="shared" si="231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 s="15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 s="10">
        <f t="shared" si="231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 s="15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 s="10">
        <f t="shared" si="231"/>
        <v>74.53</v>
      </c>
      <c r="Q2973" s="12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 s="15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 s="10">
        <f t="shared" si="231"/>
        <v>123.94</v>
      </c>
      <c r="Q2974" s="12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 s="15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 s="10">
        <f t="shared" si="231"/>
        <v>264.85000000000002</v>
      </c>
      <c r="Q2975" s="12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 s="1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 s="10">
        <f t="shared" si="231"/>
        <v>58.62</v>
      </c>
      <c r="Q2976" s="12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 s="15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 s="10">
        <f t="shared" si="231"/>
        <v>70.88</v>
      </c>
      <c r="Q2977" s="12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 s="15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 s="10">
        <f t="shared" si="231"/>
        <v>8.57</v>
      </c>
      <c r="Q2978" s="12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 s="15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 s="10">
        <f t="shared" si="231"/>
        <v>113.57</v>
      </c>
      <c r="Q2979" s="12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 s="15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 s="10">
        <f t="shared" si="231"/>
        <v>60.69</v>
      </c>
      <c r="Q2980" s="12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 s="15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 s="10">
        <f t="shared" si="231"/>
        <v>110.22</v>
      </c>
      <c r="Q2981" s="12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 s="15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 s="10">
        <f t="shared" si="231"/>
        <v>136.46</v>
      </c>
      <c r="Q2982" s="12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 s="15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 s="10">
        <f t="shared" si="231"/>
        <v>53.16</v>
      </c>
      <c r="Q2983" s="12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 s="15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 s="10">
        <f t="shared" si="231"/>
        <v>86.49</v>
      </c>
      <c r="Q2984" s="12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 s="15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 s="10">
        <f t="shared" si="231"/>
        <v>155.24</v>
      </c>
      <c r="Q2985" s="12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 s="1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 s="10">
        <f t="shared" si="231"/>
        <v>115.08</v>
      </c>
      <c r="Q2986" s="12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 s="15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 s="10">
        <f t="shared" si="231"/>
        <v>109.59</v>
      </c>
      <c r="Q2987" s="12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 s="15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 s="10">
        <f t="shared" si="231"/>
        <v>45.21</v>
      </c>
      <c r="Q2988" s="12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 s="15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 s="10">
        <f t="shared" si="231"/>
        <v>104.15</v>
      </c>
      <c r="Q2989" s="12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 s="15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 s="10">
        <f t="shared" si="231"/>
        <v>35.71</v>
      </c>
      <c r="Q2990" s="12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 s="15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 s="10">
        <f t="shared" si="231"/>
        <v>97</v>
      </c>
      <c r="Q2991" s="12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 s="15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 s="10">
        <f t="shared" si="231"/>
        <v>370.37</v>
      </c>
      <c r="Q2992" s="12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 s="15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 s="10">
        <f t="shared" si="231"/>
        <v>94.41</v>
      </c>
      <c r="Q2993" s="12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 s="15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 s="10">
        <f t="shared" si="231"/>
        <v>48.98</v>
      </c>
      <c r="Q2994" s="12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 s="15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 s="10">
        <f t="shared" si="231"/>
        <v>45.59</v>
      </c>
      <c r="Q2995" s="12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 s="1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 s="10">
        <f t="shared" si="231"/>
        <v>23.28</v>
      </c>
      <c r="Q2996" s="12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 s="15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 s="10">
        <f t="shared" si="231"/>
        <v>63.23</v>
      </c>
      <c r="Q2997" s="12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 s="15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 s="10">
        <f t="shared" si="231"/>
        <v>153.52000000000001</v>
      </c>
      <c r="Q2998" s="12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 s="15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 s="10">
        <f t="shared" si="231"/>
        <v>90.2</v>
      </c>
      <c r="Q2999" s="12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 s="15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 s="10">
        <f t="shared" si="231"/>
        <v>118.97</v>
      </c>
      <c r="Q3000" s="12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 s="15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 s="10">
        <f t="shared" si="231"/>
        <v>80.25</v>
      </c>
      <c r="Q3001" s="12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 s="15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 s="10">
        <f t="shared" si="231"/>
        <v>62.5</v>
      </c>
      <c r="Q3002" s="12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 s="15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 s="10">
        <f t="shared" si="231"/>
        <v>131.38</v>
      </c>
      <c r="Q3003" s="12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 s="15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 s="10">
        <f t="shared" si="231"/>
        <v>73.03</v>
      </c>
      <c r="Q3004" s="12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 s="15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 s="10">
        <f t="shared" si="231"/>
        <v>178.53</v>
      </c>
      <c r="Q3005" s="12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 s="1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 s="10">
        <f t="shared" si="231"/>
        <v>162.91</v>
      </c>
      <c r="Q3006" s="12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 s="15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 s="10">
        <f t="shared" si="231"/>
        <v>108.24</v>
      </c>
      <c r="Q3007" s="12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 s="15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 s="10">
        <f t="shared" si="231"/>
        <v>88.87</v>
      </c>
      <c r="Q3008" s="12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 s="15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 s="10">
        <f t="shared" si="231"/>
        <v>54</v>
      </c>
      <c r="Q3009" s="12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 s="15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235">ROUND(E3010/D3010*100,0)</f>
        <v>101</v>
      </c>
      <c r="P3010" s="10">
        <f t="shared" si="231"/>
        <v>116.73</v>
      </c>
      <c r="Q3010" s="12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 s="15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35"/>
        <v>120</v>
      </c>
      <c r="P3011" s="10">
        <f t="shared" ref="P3011:P3074" si="236">IFERROR(ROUND(E3011/L3011,2),0)</f>
        <v>233.9</v>
      </c>
      <c r="Q3011" s="12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 s="15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 s="10">
        <f t="shared" si="236"/>
        <v>158</v>
      </c>
      <c r="Q3012" s="12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 s="15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 s="10">
        <f t="shared" si="236"/>
        <v>14.84</v>
      </c>
      <c r="Q3013" s="12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 s="15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 s="10">
        <f t="shared" si="236"/>
        <v>85.18</v>
      </c>
      <c r="Q3014" s="12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 s="15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 s="10">
        <f t="shared" si="236"/>
        <v>146.69</v>
      </c>
      <c r="Q3015" s="12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 s="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 s="10">
        <f t="shared" si="236"/>
        <v>50.76</v>
      </c>
      <c r="Q3016" s="12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 s="15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 s="10">
        <f t="shared" si="236"/>
        <v>87.7</v>
      </c>
      <c r="Q3017" s="12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 s="15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 s="10">
        <f t="shared" si="236"/>
        <v>242.28</v>
      </c>
      <c r="Q3018" s="12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 s="15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 s="10">
        <f t="shared" si="236"/>
        <v>146.44999999999999</v>
      </c>
      <c r="Q3019" s="12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 s="15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 s="10">
        <f t="shared" si="236"/>
        <v>103.17</v>
      </c>
      <c r="Q3020" s="12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 s="15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 s="10">
        <f t="shared" si="236"/>
        <v>80.459999999999994</v>
      </c>
      <c r="Q3021" s="12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 s="15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 s="10">
        <f t="shared" si="236"/>
        <v>234.67</v>
      </c>
      <c r="Q3022" s="12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 s="15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 s="10">
        <f t="shared" si="236"/>
        <v>50.69</v>
      </c>
      <c r="Q3023" s="12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 s="15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 s="10">
        <f t="shared" si="236"/>
        <v>162.71</v>
      </c>
      <c r="Q3024" s="12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 s="15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 s="10">
        <f t="shared" si="236"/>
        <v>120.17</v>
      </c>
      <c r="Q3025" s="12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 s="1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 s="10">
        <f t="shared" si="236"/>
        <v>67.7</v>
      </c>
      <c r="Q3026" s="12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 s="15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 s="10">
        <f t="shared" si="236"/>
        <v>52.1</v>
      </c>
      <c r="Q3027" s="12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 s="15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 s="10">
        <f t="shared" si="236"/>
        <v>51.6</v>
      </c>
      <c r="Q3028" s="12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 s="15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 s="10">
        <f t="shared" si="236"/>
        <v>164.3</v>
      </c>
      <c r="Q3029" s="12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 s="15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 s="10">
        <f t="shared" si="236"/>
        <v>84.86</v>
      </c>
      <c r="Q3030" s="12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 s="15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 s="10">
        <f t="shared" si="236"/>
        <v>94.55</v>
      </c>
      <c r="Q3031" s="12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 s="15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 s="10">
        <f t="shared" si="236"/>
        <v>45.54</v>
      </c>
      <c r="Q3032" s="12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 s="15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 s="10">
        <f t="shared" si="236"/>
        <v>51.72</v>
      </c>
      <c r="Q3033" s="12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 s="15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 s="10">
        <f t="shared" si="236"/>
        <v>50.88</v>
      </c>
      <c r="Q3034" s="12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 s="15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 s="10">
        <f t="shared" si="236"/>
        <v>191.13</v>
      </c>
      <c r="Q3035" s="12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 s="1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 s="10">
        <f t="shared" si="236"/>
        <v>89.31</v>
      </c>
      <c r="Q3036" s="12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 s="15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 s="10">
        <f t="shared" si="236"/>
        <v>88.59</v>
      </c>
      <c r="Q3037" s="12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 s="15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 s="10">
        <f t="shared" si="236"/>
        <v>96.3</v>
      </c>
      <c r="Q3038" s="12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 s="15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 s="10">
        <f t="shared" si="236"/>
        <v>33.31</v>
      </c>
      <c r="Q3039" s="12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 s="15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 s="10">
        <f t="shared" si="236"/>
        <v>37.22</v>
      </c>
      <c r="Q3040" s="12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 s="15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 s="10">
        <f t="shared" si="236"/>
        <v>92.13</v>
      </c>
      <c r="Q3041" s="12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 s="15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 s="10">
        <f t="shared" si="236"/>
        <v>76.790000000000006</v>
      </c>
      <c r="Q3042" s="12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 s="15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 s="10">
        <f t="shared" si="236"/>
        <v>96.53</v>
      </c>
      <c r="Q3043" s="12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 s="15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 s="10">
        <f t="shared" si="236"/>
        <v>51.89</v>
      </c>
      <c r="Q3044" s="12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 s="15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 s="10">
        <f t="shared" si="236"/>
        <v>128.91</v>
      </c>
      <c r="Q3045" s="12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 s="1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 s="10">
        <f t="shared" si="236"/>
        <v>84.11</v>
      </c>
      <c r="Q3046" s="12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 s="15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 s="10">
        <f t="shared" si="236"/>
        <v>82.94</v>
      </c>
      <c r="Q3047" s="12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 s="15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 s="10">
        <f t="shared" si="236"/>
        <v>259.95</v>
      </c>
      <c r="Q3048" s="12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 s="15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 s="10">
        <f t="shared" si="236"/>
        <v>37.25</v>
      </c>
      <c r="Q3049" s="12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 s="15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 s="10">
        <f t="shared" si="236"/>
        <v>177.02</v>
      </c>
      <c r="Q3050" s="12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 s="15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 s="10">
        <f t="shared" si="236"/>
        <v>74.069999999999993</v>
      </c>
      <c r="Q3051" s="12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 s="15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 s="10">
        <f t="shared" si="236"/>
        <v>70.67</v>
      </c>
      <c r="Q3052" s="12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 s="15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 s="10">
        <f t="shared" si="236"/>
        <v>23.63</v>
      </c>
      <c r="Q3053" s="12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 s="15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 s="10">
        <f t="shared" si="236"/>
        <v>37.5</v>
      </c>
      <c r="Q3054" s="12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 s="15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 s="10">
        <f t="shared" si="236"/>
        <v>13.33</v>
      </c>
      <c r="Q3055" s="12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 s="1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 s="10">
        <f t="shared" si="236"/>
        <v>0</v>
      </c>
      <c r="Q3056" s="12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 s="15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 s="10">
        <f t="shared" si="236"/>
        <v>1</v>
      </c>
      <c r="Q3057" s="12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 s="15">
        <f t="shared" si="239"/>
        <v>2014</v>
      </c>
    </row>
    <row r="3058" spans="1:21" ht="43.5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 s="10">
        <f t="shared" si="236"/>
        <v>0</v>
      </c>
      <c r="Q3058" s="12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 s="15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 s="10">
        <f t="shared" si="236"/>
        <v>0</v>
      </c>
      <c r="Q3059" s="12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 s="15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 s="10">
        <f t="shared" si="236"/>
        <v>1</v>
      </c>
      <c r="Q3060" s="12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 s="15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 s="10">
        <f t="shared" si="236"/>
        <v>41</v>
      </c>
      <c r="Q3061" s="12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 s="15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 s="10">
        <f t="shared" si="236"/>
        <v>55.83</v>
      </c>
      <c r="Q3062" s="12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 s="15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 s="10">
        <f t="shared" si="236"/>
        <v>0</v>
      </c>
      <c r="Q3063" s="12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 s="15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 s="10">
        <f t="shared" si="236"/>
        <v>99.76</v>
      </c>
      <c r="Q3064" s="12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 s="15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 s="10">
        <f t="shared" si="236"/>
        <v>25.52</v>
      </c>
      <c r="Q3065" s="12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 s="1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 s="10">
        <f t="shared" si="236"/>
        <v>117.65</v>
      </c>
      <c r="Q3066" s="12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 s="15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 s="10">
        <f t="shared" si="236"/>
        <v>5</v>
      </c>
      <c r="Q3067" s="12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 s="15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 s="10">
        <f t="shared" si="236"/>
        <v>2796.67</v>
      </c>
      <c r="Q3068" s="12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 s="15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 s="10">
        <f t="shared" si="236"/>
        <v>200</v>
      </c>
      <c r="Q3069" s="12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 s="15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 s="10">
        <f t="shared" si="236"/>
        <v>87.5</v>
      </c>
      <c r="Q3070" s="12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 s="15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 s="10">
        <f t="shared" si="236"/>
        <v>20.14</v>
      </c>
      <c r="Q3071" s="12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 s="15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 s="10">
        <f t="shared" si="236"/>
        <v>20.88</v>
      </c>
      <c r="Q3072" s="12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 s="15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 s="10">
        <f t="shared" si="236"/>
        <v>61.31</v>
      </c>
      <c r="Q3073" s="12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 s="15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240">ROUND(E3074/D3074*100,0)</f>
        <v>0</v>
      </c>
      <c r="P3074" s="10">
        <f t="shared" si="236"/>
        <v>1</v>
      </c>
      <c r="Q3074" s="12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 s="15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40"/>
        <v>0</v>
      </c>
      <c r="P3075" s="10">
        <f t="shared" ref="P3075:P3138" si="241">IFERROR(ROUND(E3075/L3075,2),0)</f>
        <v>92.14</v>
      </c>
      <c r="Q3075" s="12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 s="1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 s="10">
        <f t="shared" si="241"/>
        <v>7.33</v>
      </c>
      <c r="Q3076" s="12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 s="15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 s="10">
        <f t="shared" si="241"/>
        <v>64.8</v>
      </c>
      <c r="Q3077" s="12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 s="15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 s="10">
        <f t="shared" si="241"/>
        <v>30.12</v>
      </c>
      <c r="Q3078" s="12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 s="15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 s="10">
        <f t="shared" si="241"/>
        <v>52.5</v>
      </c>
      <c r="Q3079" s="12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 s="15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 s="10">
        <f t="shared" si="241"/>
        <v>23.67</v>
      </c>
      <c r="Q3080" s="12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 s="15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 s="10">
        <f t="shared" si="241"/>
        <v>415.78</v>
      </c>
      <c r="Q3081" s="12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 s="15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 s="10">
        <f t="shared" si="241"/>
        <v>53.71</v>
      </c>
      <c r="Q3082" s="12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 s="15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 s="10">
        <f t="shared" si="241"/>
        <v>420.6</v>
      </c>
      <c r="Q3083" s="12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 s="15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 s="10">
        <f t="shared" si="241"/>
        <v>0</v>
      </c>
      <c r="Q3084" s="12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 s="15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 s="10">
        <f t="shared" si="241"/>
        <v>18.670000000000002</v>
      </c>
      <c r="Q3085" s="12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 s="1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 s="10">
        <f t="shared" si="241"/>
        <v>78.33</v>
      </c>
      <c r="Q3086" s="12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 s="15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 s="10">
        <f t="shared" si="241"/>
        <v>67.78</v>
      </c>
      <c r="Q3087" s="12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 s="15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 s="10">
        <f t="shared" si="241"/>
        <v>16.670000000000002</v>
      </c>
      <c r="Q3088" s="12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 s="15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 s="10">
        <f t="shared" si="241"/>
        <v>62.5</v>
      </c>
      <c r="Q3089" s="12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 s="15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 s="10">
        <f t="shared" si="241"/>
        <v>42</v>
      </c>
      <c r="Q3090" s="12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 s="15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 s="10">
        <f t="shared" si="241"/>
        <v>130.09</v>
      </c>
      <c r="Q3091" s="12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 s="15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 s="10">
        <f t="shared" si="241"/>
        <v>1270.22</v>
      </c>
      <c r="Q3092" s="12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 s="15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 s="10">
        <f t="shared" si="241"/>
        <v>88.44</v>
      </c>
      <c r="Q3093" s="12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 s="15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 s="10">
        <f t="shared" si="241"/>
        <v>56.34</v>
      </c>
      <c r="Q3094" s="12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 s="15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 s="10">
        <f t="shared" si="241"/>
        <v>53.53</v>
      </c>
      <c r="Q3095" s="12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 s="1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 s="10">
        <f t="shared" si="241"/>
        <v>25</v>
      </c>
      <c r="Q3096" s="12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 s="15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 s="10">
        <f t="shared" si="241"/>
        <v>50</v>
      </c>
      <c r="Q3097" s="12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 s="15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 s="10">
        <f t="shared" si="241"/>
        <v>56.79</v>
      </c>
      <c r="Q3098" s="12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 s="15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 s="10">
        <f t="shared" si="241"/>
        <v>40.83</v>
      </c>
      <c r="Q3099" s="12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 s="15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 s="10">
        <f t="shared" si="241"/>
        <v>65.11</v>
      </c>
      <c r="Q3100" s="12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 s="15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 s="10">
        <f t="shared" si="241"/>
        <v>55.6</v>
      </c>
      <c r="Q3101" s="12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 s="15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 s="10">
        <f t="shared" si="241"/>
        <v>140.54</v>
      </c>
      <c r="Q3102" s="12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 s="15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 s="10">
        <f t="shared" si="241"/>
        <v>25</v>
      </c>
      <c r="Q3103" s="12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 s="15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 s="10">
        <f t="shared" si="241"/>
        <v>69.53</v>
      </c>
      <c r="Q3104" s="12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 s="15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 s="10">
        <f t="shared" si="241"/>
        <v>5.5</v>
      </c>
      <c r="Q3105" s="12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 s="1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 s="10">
        <f t="shared" si="241"/>
        <v>237</v>
      </c>
      <c r="Q3106" s="12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 s="15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 s="10">
        <f t="shared" si="241"/>
        <v>79.87</v>
      </c>
      <c r="Q3107" s="12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 s="15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 s="10">
        <f t="shared" si="241"/>
        <v>10.25</v>
      </c>
      <c r="Q3108" s="12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 s="15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 s="10">
        <f t="shared" si="241"/>
        <v>272.58999999999997</v>
      </c>
      <c r="Q3109" s="12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 s="15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 s="10">
        <f t="shared" si="241"/>
        <v>13</v>
      </c>
      <c r="Q3110" s="12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 s="15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 s="10">
        <f t="shared" si="241"/>
        <v>58.18</v>
      </c>
      <c r="Q3111" s="12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 s="15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 s="10">
        <f t="shared" si="241"/>
        <v>10</v>
      </c>
      <c r="Q3112" s="12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 s="15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 s="10">
        <f t="shared" si="241"/>
        <v>70.11</v>
      </c>
      <c r="Q3113" s="12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 s="15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 s="10">
        <f t="shared" si="241"/>
        <v>57.89</v>
      </c>
      <c r="Q3114" s="12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 s="15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 s="10">
        <f t="shared" si="241"/>
        <v>125.27</v>
      </c>
      <c r="Q3115" s="12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 s="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 s="10">
        <f t="shared" si="241"/>
        <v>0</v>
      </c>
      <c r="Q3116" s="12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 s="15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 s="10">
        <f t="shared" si="241"/>
        <v>300</v>
      </c>
      <c r="Q3117" s="12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 s="15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 s="10">
        <f t="shared" si="241"/>
        <v>43</v>
      </c>
      <c r="Q3118" s="12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 s="15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 s="10">
        <f t="shared" si="241"/>
        <v>1</v>
      </c>
      <c r="Q3119" s="12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 s="15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 s="10">
        <f t="shared" si="241"/>
        <v>775</v>
      </c>
      <c r="Q3120" s="12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 s="15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 s="10">
        <f t="shared" si="241"/>
        <v>5</v>
      </c>
      <c r="Q3121" s="12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 s="15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 s="10">
        <f t="shared" si="241"/>
        <v>12.8</v>
      </c>
      <c r="Q3122" s="12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 s="15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 s="10">
        <f t="shared" si="241"/>
        <v>10</v>
      </c>
      <c r="Q3123" s="12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 s="15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 s="10">
        <f t="shared" si="241"/>
        <v>58</v>
      </c>
      <c r="Q3124" s="12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 s="15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 s="10">
        <f t="shared" si="241"/>
        <v>244.8</v>
      </c>
      <c r="Q3125" s="12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 s="1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 s="10">
        <f t="shared" si="241"/>
        <v>6.5</v>
      </c>
      <c r="Q3126" s="12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 s="15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 s="10">
        <f t="shared" si="241"/>
        <v>0</v>
      </c>
      <c r="Q3127" s="12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 s="15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 s="10">
        <f t="shared" si="241"/>
        <v>61.18</v>
      </c>
      <c r="Q3128" s="12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 s="15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 s="10">
        <f t="shared" si="241"/>
        <v>0</v>
      </c>
      <c r="Q3129" s="12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 s="15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 s="10">
        <f t="shared" si="241"/>
        <v>139.24</v>
      </c>
      <c r="Q3130" s="12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 s="15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 s="10">
        <f t="shared" si="241"/>
        <v>10</v>
      </c>
      <c r="Q3131" s="12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 s="15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 s="10">
        <f t="shared" si="241"/>
        <v>93.75</v>
      </c>
      <c r="Q3132" s="12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 s="15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 s="10">
        <f t="shared" si="241"/>
        <v>53.75</v>
      </c>
      <c r="Q3133" s="12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 s="15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 s="10">
        <f t="shared" si="241"/>
        <v>10</v>
      </c>
      <c r="Q3134" s="12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 s="15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 s="10">
        <f t="shared" si="241"/>
        <v>33.75</v>
      </c>
      <c r="Q3135" s="12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 s="1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 s="10">
        <f t="shared" si="241"/>
        <v>18.75</v>
      </c>
      <c r="Q3136" s="12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 s="15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 s="10">
        <f t="shared" si="241"/>
        <v>23.14</v>
      </c>
      <c r="Q3137" s="12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 s="15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245">ROUND(E3138/D3138*100,0)</f>
        <v>128</v>
      </c>
      <c r="P3138" s="10">
        <f t="shared" si="241"/>
        <v>29.05</v>
      </c>
      <c r="Q3138" s="12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 s="15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45"/>
        <v>3</v>
      </c>
      <c r="P3139" s="10">
        <f t="shared" ref="P3139:P3202" si="246">IFERROR(ROUND(E3139/L3139,2),0)</f>
        <v>50</v>
      </c>
      <c r="Q3139" s="12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 s="15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 s="10">
        <f t="shared" si="246"/>
        <v>0</v>
      </c>
      <c r="Q3140" s="12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 s="15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 s="10">
        <f t="shared" si="246"/>
        <v>450</v>
      </c>
      <c r="Q3141" s="12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 s="15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 s="10">
        <f t="shared" si="246"/>
        <v>24</v>
      </c>
      <c r="Q3142" s="12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 s="15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 s="10">
        <f t="shared" si="246"/>
        <v>32.25</v>
      </c>
      <c r="Q3143" s="12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 s="15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 s="10">
        <f t="shared" si="246"/>
        <v>15</v>
      </c>
      <c r="Q3144" s="12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 s="15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 s="10">
        <f t="shared" si="246"/>
        <v>0</v>
      </c>
      <c r="Q3145" s="12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 s="1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 s="10">
        <f t="shared" si="246"/>
        <v>251.33</v>
      </c>
      <c r="Q3146" s="12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 s="15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 s="10">
        <f t="shared" si="246"/>
        <v>0</v>
      </c>
      <c r="Q3147" s="12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 s="15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 s="10">
        <f t="shared" si="246"/>
        <v>437.5</v>
      </c>
      <c r="Q3148" s="12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 s="15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 s="10">
        <f t="shared" si="246"/>
        <v>110.35</v>
      </c>
      <c r="Q3149" s="12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 s="15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 s="10">
        <f t="shared" si="246"/>
        <v>41.42</v>
      </c>
      <c r="Q3150" s="12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 s="15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 s="10">
        <f t="shared" si="246"/>
        <v>52</v>
      </c>
      <c r="Q3151" s="12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 s="15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 s="10">
        <f t="shared" si="246"/>
        <v>33.99</v>
      </c>
      <c r="Q3152" s="12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 s="15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 s="10">
        <f t="shared" si="246"/>
        <v>103.35</v>
      </c>
      <c r="Q3153" s="12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 s="15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 s="10">
        <f t="shared" si="246"/>
        <v>34.79</v>
      </c>
      <c r="Q3154" s="12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 s="15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 s="10">
        <f t="shared" si="246"/>
        <v>41.77</v>
      </c>
      <c r="Q3155" s="12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 s="1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 s="10">
        <f t="shared" si="246"/>
        <v>64.27</v>
      </c>
      <c r="Q3156" s="12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 s="15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 s="10">
        <f t="shared" si="246"/>
        <v>31.21</v>
      </c>
      <c r="Q3157" s="12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 s="15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 s="10">
        <f t="shared" si="246"/>
        <v>62.92</v>
      </c>
      <c r="Q3158" s="12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 s="15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 s="10">
        <f t="shared" si="246"/>
        <v>98.54</v>
      </c>
      <c r="Q3159" s="12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 s="15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 s="10">
        <f t="shared" si="246"/>
        <v>82.61</v>
      </c>
      <c r="Q3160" s="12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 s="15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 s="10">
        <f t="shared" si="246"/>
        <v>38.5</v>
      </c>
      <c r="Q3161" s="12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 s="15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 s="10">
        <f t="shared" si="246"/>
        <v>80.16</v>
      </c>
      <c r="Q3162" s="12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 s="15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 s="10">
        <f t="shared" si="246"/>
        <v>28.41</v>
      </c>
      <c r="Q3163" s="12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 s="15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 s="10">
        <f t="shared" si="246"/>
        <v>80.73</v>
      </c>
      <c r="Q3164" s="12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 s="15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 s="10">
        <f t="shared" si="246"/>
        <v>200.69</v>
      </c>
      <c r="Q3165" s="12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 s="1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 s="10">
        <f t="shared" si="246"/>
        <v>37.590000000000003</v>
      </c>
      <c r="Q3166" s="12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 s="15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 s="10">
        <f t="shared" si="246"/>
        <v>58.1</v>
      </c>
      <c r="Q3167" s="12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 s="15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 s="10">
        <f t="shared" si="246"/>
        <v>60.3</v>
      </c>
      <c r="Q3168" s="12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 s="15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 s="10">
        <f t="shared" si="246"/>
        <v>63.36</v>
      </c>
      <c r="Q3169" s="12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 s="15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 s="10">
        <f t="shared" si="246"/>
        <v>50.9</v>
      </c>
      <c r="Q3170" s="12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 s="15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 s="10">
        <f t="shared" si="246"/>
        <v>100.5</v>
      </c>
      <c r="Q3171" s="12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 s="15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 s="10">
        <f t="shared" si="246"/>
        <v>31.62</v>
      </c>
      <c r="Q3172" s="12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 s="15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 s="10">
        <f t="shared" si="246"/>
        <v>65.099999999999994</v>
      </c>
      <c r="Q3173" s="12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 s="15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 s="10">
        <f t="shared" si="246"/>
        <v>79.31</v>
      </c>
      <c r="Q3174" s="12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 s="15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 s="10">
        <f t="shared" si="246"/>
        <v>139.19</v>
      </c>
      <c r="Q3175" s="12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 s="1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 s="10">
        <f t="shared" si="246"/>
        <v>131.91</v>
      </c>
      <c r="Q3176" s="12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 s="15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 s="10">
        <f t="shared" si="246"/>
        <v>91.3</v>
      </c>
      <c r="Q3177" s="12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 s="15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 s="10">
        <f t="shared" si="246"/>
        <v>39.67</v>
      </c>
      <c r="Q3178" s="12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 s="15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 s="10">
        <f t="shared" si="246"/>
        <v>57.55</v>
      </c>
      <c r="Q3179" s="12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 s="15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 s="10">
        <f t="shared" si="246"/>
        <v>33.03</v>
      </c>
      <c r="Q3180" s="12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 s="15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 s="10">
        <f t="shared" si="246"/>
        <v>77.34</v>
      </c>
      <c r="Q3181" s="12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 s="15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 s="10">
        <f t="shared" si="246"/>
        <v>31.93</v>
      </c>
      <c r="Q3182" s="12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 s="15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 s="10">
        <f t="shared" si="246"/>
        <v>36.33</v>
      </c>
      <c r="Q3183" s="12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 s="15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 s="10">
        <f t="shared" si="246"/>
        <v>46.77</v>
      </c>
      <c r="Q3184" s="12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 s="15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 s="10">
        <f t="shared" si="246"/>
        <v>40.07</v>
      </c>
      <c r="Q3185" s="12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 s="1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 s="10">
        <f t="shared" si="246"/>
        <v>100.22</v>
      </c>
      <c r="Q3186" s="12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 s="15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 s="10">
        <f t="shared" si="246"/>
        <v>41.67</v>
      </c>
      <c r="Q3187" s="12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 s="15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 s="10">
        <f t="shared" si="246"/>
        <v>46.71</v>
      </c>
      <c r="Q3188" s="12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 s="15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 s="10">
        <f t="shared" si="246"/>
        <v>71.489999999999995</v>
      </c>
      <c r="Q3189" s="12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 s="15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 s="10">
        <f t="shared" si="246"/>
        <v>14.44</v>
      </c>
      <c r="Q3190" s="12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 s="15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 s="10">
        <f t="shared" si="246"/>
        <v>356.84</v>
      </c>
      <c r="Q3191" s="12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 s="15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 s="10">
        <f t="shared" si="246"/>
        <v>0</v>
      </c>
      <c r="Q3192" s="12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 s="15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 s="10">
        <f t="shared" si="246"/>
        <v>37.75</v>
      </c>
      <c r="Q3193" s="12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 s="15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 s="10">
        <f t="shared" si="246"/>
        <v>12.75</v>
      </c>
      <c r="Q3194" s="12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 s="15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 s="10">
        <f t="shared" si="246"/>
        <v>24.46</v>
      </c>
      <c r="Q3195" s="12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 s="1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 s="10">
        <f t="shared" si="246"/>
        <v>0</v>
      </c>
      <c r="Q3196" s="12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 s="15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 s="10">
        <f t="shared" si="246"/>
        <v>53.08</v>
      </c>
      <c r="Q3197" s="12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 s="15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 s="10">
        <f t="shared" si="246"/>
        <v>300</v>
      </c>
      <c r="Q3198" s="12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 s="15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 s="10">
        <f t="shared" si="246"/>
        <v>286.25</v>
      </c>
      <c r="Q3199" s="12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 s="15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 s="10">
        <f t="shared" si="246"/>
        <v>36.67</v>
      </c>
      <c r="Q3200" s="12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 s="15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 s="10">
        <f t="shared" si="246"/>
        <v>49.21</v>
      </c>
      <c r="Q3201" s="12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 s="15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50">ROUND(E3202/D3202*100,0)</f>
        <v>0</v>
      </c>
      <c r="P3202" s="10">
        <f t="shared" si="246"/>
        <v>1</v>
      </c>
      <c r="Q3202" s="12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 s="15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50"/>
        <v>1</v>
      </c>
      <c r="P3203" s="10">
        <f t="shared" ref="P3203:P3266" si="251">IFERROR(ROUND(E3203/L3203,2),0)</f>
        <v>12.5</v>
      </c>
      <c r="Q3203" s="12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 s="15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 s="10">
        <f t="shared" si="251"/>
        <v>109.04</v>
      </c>
      <c r="Q3204" s="12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 s="15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 s="10">
        <f t="shared" si="251"/>
        <v>41.67</v>
      </c>
      <c r="Q3205" s="12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 s="15">
        <f t="shared" si="254"/>
        <v>2015</v>
      </c>
    </row>
    <row r="3206" spans="1:21" ht="43.5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 s="10">
        <f t="shared" si="251"/>
        <v>0</v>
      </c>
      <c r="Q3206" s="12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 s="15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 s="10">
        <f t="shared" si="251"/>
        <v>22.75</v>
      </c>
      <c r="Q3207" s="12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 s="15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 s="10">
        <f t="shared" si="251"/>
        <v>0</v>
      </c>
      <c r="Q3208" s="12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 s="15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 s="10">
        <f t="shared" si="251"/>
        <v>70.83</v>
      </c>
      <c r="Q3209" s="12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 s="15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 s="10">
        <f t="shared" si="251"/>
        <v>63.11</v>
      </c>
      <c r="Q3210" s="12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 s="15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 s="10">
        <f t="shared" si="251"/>
        <v>50.16</v>
      </c>
      <c r="Q3211" s="12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 s="15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 s="10">
        <f t="shared" si="251"/>
        <v>62.88</v>
      </c>
      <c r="Q3212" s="12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 s="15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 s="10">
        <f t="shared" si="251"/>
        <v>85.53</v>
      </c>
      <c r="Q3213" s="12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 s="15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 s="10">
        <f t="shared" si="251"/>
        <v>53.72</v>
      </c>
      <c r="Q3214" s="12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 s="15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 s="10">
        <f t="shared" si="251"/>
        <v>127.81</v>
      </c>
      <c r="Q3215" s="12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 s="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 s="10">
        <f t="shared" si="251"/>
        <v>106.57</v>
      </c>
      <c r="Q3216" s="12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 s="15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 s="10">
        <f t="shared" si="251"/>
        <v>262.11</v>
      </c>
      <c r="Q3217" s="12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 s="15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 s="10">
        <f t="shared" si="251"/>
        <v>57.17</v>
      </c>
      <c r="Q3218" s="12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 s="15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 s="10">
        <f t="shared" si="251"/>
        <v>50.2</v>
      </c>
      <c r="Q3219" s="12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 s="15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 s="10">
        <f t="shared" si="251"/>
        <v>66.59</v>
      </c>
      <c r="Q3220" s="12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 s="15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 s="10">
        <f t="shared" si="251"/>
        <v>168.25</v>
      </c>
      <c r="Q3221" s="12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 s="15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 s="10">
        <f t="shared" si="251"/>
        <v>256.37</v>
      </c>
      <c r="Q3222" s="12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 s="15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 s="10">
        <f t="shared" si="251"/>
        <v>36.61</v>
      </c>
      <c r="Q3223" s="12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 s="15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 s="10">
        <f t="shared" si="251"/>
        <v>37.14</v>
      </c>
      <c r="Q3224" s="12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 s="15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 s="10">
        <f t="shared" si="251"/>
        <v>45.88</v>
      </c>
      <c r="Q3225" s="12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 s="1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 s="10">
        <f t="shared" si="251"/>
        <v>141.71</v>
      </c>
      <c r="Q3226" s="12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 s="15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 s="10">
        <f t="shared" si="251"/>
        <v>52.49</v>
      </c>
      <c r="Q3227" s="12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 s="15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 s="10">
        <f t="shared" si="251"/>
        <v>59.52</v>
      </c>
      <c r="Q3228" s="12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 s="15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 s="10">
        <f t="shared" si="251"/>
        <v>50</v>
      </c>
      <c r="Q3229" s="12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 s="15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 s="10">
        <f t="shared" si="251"/>
        <v>193.62</v>
      </c>
      <c r="Q3230" s="12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 s="15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 s="10">
        <f t="shared" si="251"/>
        <v>106.8</v>
      </c>
      <c r="Q3231" s="12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 s="15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 s="10">
        <f t="shared" si="251"/>
        <v>77.22</v>
      </c>
      <c r="Q3232" s="12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 s="15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 s="10">
        <f t="shared" si="251"/>
        <v>57.5</v>
      </c>
      <c r="Q3233" s="12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 s="15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 s="10">
        <f t="shared" si="251"/>
        <v>50.46</v>
      </c>
      <c r="Q3234" s="12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 s="15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 s="10">
        <f t="shared" si="251"/>
        <v>97.38</v>
      </c>
      <c r="Q3235" s="12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 s="1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 s="10">
        <f t="shared" si="251"/>
        <v>34.92</v>
      </c>
      <c r="Q3236" s="12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 s="15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 s="10">
        <f t="shared" si="251"/>
        <v>85.53</v>
      </c>
      <c r="Q3237" s="12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 s="15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 s="10">
        <f t="shared" si="251"/>
        <v>182.91</v>
      </c>
      <c r="Q3238" s="12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 s="15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 s="10">
        <f t="shared" si="251"/>
        <v>131.13999999999999</v>
      </c>
      <c r="Q3239" s="12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 s="15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 s="10">
        <f t="shared" si="251"/>
        <v>39.81</v>
      </c>
      <c r="Q3240" s="12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 s="15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 s="10">
        <f t="shared" si="251"/>
        <v>59.7</v>
      </c>
      <c r="Q3241" s="12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 s="15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 s="10">
        <f t="shared" si="251"/>
        <v>88.74</v>
      </c>
      <c r="Q3242" s="12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 s="15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 s="10">
        <f t="shared" si="251"/>
        <v>58.69</v>
      </c>
      <c r="Q3243" s="12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 s="15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 s="10">
        <f t="shared" si="251"/>
        <v>69.569999999999993</v>
      </c>
      <c r="Q3244" s="12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 s="15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 s="10">
        <f t="shared" si="251"/>
        <v>115.87</v>
      </c>
      <c r="Q3245" s="12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 s="1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 s="10">
        <f t="shared" si="251"/>
        <v>23.87</v>
      </c>
      <c r="Q3246" s="12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 s="15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 s="10">
        <f t="shared" si="251"/>
        <v>81.13</v>
      </c>
      <c r="Q3247" s="12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 s="15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 s="10">
        <f t="shared" si="251"/>
        <v>57.63</v>
      </c>
      <c r="Q3248" s="12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 s="15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 s="10">
        <f t="shared" si="251"/>
        <v>46.43</v>
      </c>
      <c r="Q3249" s="12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 s="15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 s="10">
        <f t="shared" si="251"/>
        <v>60.48</v>
      </c>
      <c r="Q3250" s="12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 s="15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 s="10">
        <f t="shared" si="251"/>
        <v>65.58</v>
      </c>
      <c r="Q3251" s="12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 s="15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 s="10">
        <f t="shared" si="251"/>
        <v>119.19</v>
      </c>
      <c r="Q3252" s="12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 s="15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 s="10">
        <f t="shared" si="251"/>
        <v>83.05</v>
      </c>
      <c r="Q3253" s="12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 s="15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 s="10">
        <f t="shared" si="251"/>
        <v>57.52</v>
      </c>
      <c r="Q3254" s="12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 s="15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 s="10">
        <f t="shared" si="251"/>
        <v>177.09</v>
      </c>
      <c r="Q3255" s="12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 s="1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 s="10">
        <f t="shared" si="251"/>
        <v>70.77</v>
      </c>
      <c r="Q3256" s="12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 s="15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 s="10">
        <f t="shared" si="251"/>
        <v>29.17</v>
      </c>
      <c r="Q3257" s="12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 s="15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 s="10">
        <f t="shared" si="251"/>
        <v>72.760000000000005</v>
      </c>
      <c r="Q3258" s="12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 s="15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 s="10">
        <f t="shared" si="251"/>
        <v>51.85</v>
      </c>
      <c r="Q3259" s="12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 s="15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 s="10">
        <f t="shared" si="251"/>
        <v>98.2</v>
      </c>
      <c r="Q3260" s="12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 s="15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 s="10">
        <f t="shared" si="251"/>
        <v>251.74</v>
      </c>
      <c r="Q3261" s="12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 s="15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 s="10">
        <f t="shared" si="251"/>
        <v>74.819999999999993</v>
      </c>
      <c r="Q3262" s="12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 s="15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 s="10">
        <f t="shared" si="251"/>
        <v>67.650000000000006</v>
      </c>
      <c r="Q3263" s="12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 s="15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 s="10">
        <f t="shared" si="251"/>
        <v>93.81</v>
      </c>
      <c r="Q3264" s="12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 s="15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 s="10">
        <f t="shared" si="251"/>
        <v>41.24</v>
      </c>
      <c r="Q3265" s="12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 s="1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55">ROUND(E3266/D3266*100,0)</f>
        <v>103</v>
      </c>
      <c r="P3266" s="10">
        <f t="shared" si="251"/>
        <v>52.55</v>
      </c>
      <c r="Q3266" s="12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 s="15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55"/>
        <v>164</v>
      </c>
      <c r="P3267" s="10">
        <f t="shared" ref="P3267:P3330" si="256">IFERROR(ROUND(E3267/L3267,2),0)</f>
        <v>70.290000000000006</v>
      </c>
      <c r="Q3267" s="12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 s="15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 s="10">
        <f t="shared" si="256"/>
        <v>48.33</v>
      </c>
      <c r="Q3268" s="12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 s="15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 s="10">
        <f t="shared" si="256"/>
        <v>53.18</v>
      </c>
      <c r="Q3269" s="12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 s="15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 s="10">
        <f t="shared" si="256"/>
        <v>60.95</v>
      </c>
      <c r="Q3270" s="12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 s="15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 s="10">
        <f t="shared" si="256"/>
        <v>116</v>
      </c>
      <c r="Q3271" s="12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 s="15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 s="10">
        <f t="shared" si="256"/>
        <v>61</v>
      </c>
      <c r="Q3272" s="12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 s="15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 s="10">
        <f t="shared" si="256"/>
        <v>38.24</v>
      </c>
      <c r="Q3273" s="12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 s="15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 s="10">
        <f t="shared" si="256"/>
        <v>106.5</v>
      </c>
      <c r="Q3274" s="12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 s="15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 s="10">
        <f t="shared" si="256"/>
        <v>204.57</v>
      </c>
      <c r="Q3275" s="12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 s="1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 s="10">
        <f t="shared" si="256"/>
        <v>54.91</v>
      </c>
      <c r="Q3276" s="12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 s="15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 s="10">
        <f t="shared" si="256"/>
        <v>150.41999999999999</v>
      </c>
      <c r="Q3277" s="12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 s="15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 s="10">
        <f t="shared" si="256"/>
        <v>52.58</v>
      </c>
      <c r="Q3278" s="12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 s="15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 s="10">
        <f t="shared" si="256"/>
        <v>54.3</v>
      </c>
      <c r="Q3279" s="12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 s="15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 s="10">
        <f t="shared" si="256"/>
        <v>76.03</v>
      </c>
      <c r="Q3280" s="12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 s="15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 s="10">
        <f t="shared" si="256"/>
        <v>105.21</v>
      </c>
      <c r="Q3281" s="12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 s="15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 s="10">
        <f t="shared" si="256"/>
        <v>68.67</v>
      </c>
      <c r="Q3282" s="12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 s="15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 s="10">
        <f t="shared" si="256"/>
        <v>129.36000000000001</v>
      </c>
      <c r="Q3283" s="12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 s="15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 s="10">
        <f t="shared" si="256"/>
        <v>134.26</v>
      </c>
      <c r="Q3284" s="12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 s="15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 s="10">
        <f t="shared" si="256"/>
        <v>17.829999999999998</v>
      </c>
      <c r="Q3285" s="12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 s="1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 s="10">
        <f t="shared" si="256"/>
        <v>203.2</v>
      </c>
      <c r="Q3286" s="12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 s="15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 s="10">
        <f t="shared" si="256"/>
        <v>69.19</v>
      </c>
      <c r="Q3287" s="12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 s="15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 s="10">
        <f t="shared" si="256"/>
        <v>125.12</v>
      </c>
      <c r="Q3288" s="12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 s="15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 s="10">
        <f t="shared" si="256"/>
        <v>73.53</v>
      </c>
      <c r="Q3289" s="12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 s="15">
        <f t="shared" si="259"/>
        <v>2015</v>
      </c>
    </row>
    <row r="3290" spans="1:21" ht="43.5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 s="10">
        <f t="shared" si="256"/>
        <v>48.44</v>
      </c>
      <c r="Q3290" s="12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 s="15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 s="10">
        <f t="shared" si="256"/>
        <v>26.61</v>
      </c>
      <c r="Q3291" s="12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 s="15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 s="10">
        <f t="shared" si="256"/>
        <v>33.67</v>
      </c>
      <c r="Q3292" s="12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 s="15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 s="10">
        <f t="shared" si="256"/>
        <v>40.71</v>
      </c>
      <c r="Q3293" s="12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 s="15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 s="10">
        <f t="shared" si="256"/>
        <v>19.27</v>
      </c>
      <c r="Q3294" s="12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 s="15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 s="10">
        <f t="shared" si="256"/>
        <v>84.29</v>
      </c>
      <c r="Q3295" s="12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 s="1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 s="10">
        <f t="shared" si="256"/>
        <v>29.58</v>
      </c>
      <c r="Q3296" s="12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 s="15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 s="10">
        <f t="shared" si="256"/>
        <v>26.67</v>
      </c>
      <c r="Q3297" s="12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 s="15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 s="10">
        <f t="shared" si="256"/>
        <v>45.98</v>
      </c>
      <c r="Q3298" s="12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 s="15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 s="10">
        <f t="shared" si="256"/>
        <v>125.09</v>
      </c>
      <c r="Q3299" s="12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 s="15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 s="10">
        <f t="shared" si="256"/>
        <v>141.29</v>
      </c>
      <c r="Q3300" s="12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 s="15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 s="10">
        <f t="shared" si="256"/>
        <v>55.33</v>
      </c>
      <c r="Q3301" s="12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 s="15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 s="10">
        <f t="shared" si="256"/>
        <v>46.42</v>
      </c>
      <c r="Q3302" s="12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 s="15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 s="10">
        <f t="shared" si="256"/>
        <v>57.2</v>
      </c>
      <c r="Q3303" s="12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 s="15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 s="10">
        <f t="shared" si="256"/>
        <v>173.7</v>
      </c>
      <c r="Q3304" s="12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 s="15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 s="10">
        <f t="shared" si="256"/>
        <v>59.6</v>
      </c>
      <c r="Q3305" s="12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 s="1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 s="10">
        <f t="shared" si="256"/>
        <v>89.59</v>
      </c>
      <c r="Q3306" s="12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 s="15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 s="10">
        <f t="shared" si="256"/>
        <v>204.05</v>
      </c>
      <c r="Q3307" s="12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 s="15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 s="10">
        <f t="shared" si="256"/>
        <v>48.7</v>
      </c>
      <c r="Q3308" s="12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 s="15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 s="10">
        <f t="shared" si="256"/>
        <v>53.34</v>
      </c>
      <c r="Q3309" s="12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 s="15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 s="10">
        <f t="shared" si="256"/>
        <v>75.09</v>
      </c>
      <c r="Q3310" s="12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 s="15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 s="10">
        <f t="shared" si="256"/>
        <v>18</v>
      </c>
      <c r="Q3311" s="12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 s="15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 s="10">
        <f t="shared" si="256"/>
        <v>209.84</v>
      </c>
      <c r="Q3312" s="12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 s="15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 s="10">
        <f t="shared" si="256"/>
        <v>61.02</v>
      </c>
      <c r="Q3313" s="12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 s="15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 s="10">
        <f t="shared" si="256"/>
        <v>61</v>
      </c>
      <c r="Q3314" s="12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 s="15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 s="10">
        <f t="shared" si="256"/>
        <v>80.03</v>
      </c>
      <c r="Q3315" s="12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 s="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 s="10">
        <f t="shared" si="256"/>
        <v>29.07</v>
      </c>
      <c r="Q3316" s="12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 s="15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 s="10">
        <f t="shared" si="256"/>
        <v>49.44</v>
      </c>
      <c r="Q3317" s="12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 s="15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 s="10">
        <f t="shared" si="256"/>
        <v>93.98</v>
      </c>
      <c r="Q3318" s="12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 s="15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 s="10">
        <f t="shared" si="256"/>
        <v>61.94</v>
      </c>
      <c r="Q3319" s="12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 s="15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 s="10">
        <f t="shared" si="256"/>
        <v>78.5</v>
      </c>
      <c r="Q3320" s="12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 s="15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 s="10">
        <f t="shared" si="256"/>
        <v>33.75</v>
      </c>
      <c r="Q3321" s="12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 s="15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 s="10">
        <f t="shared" si="256"/>
        <v>66.45</v>
      </c>
      <c r="Q3322" s="12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 s="15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 s="10">
        <f t="shared" si="256"/>
        <v>35.799999999999997</v>
      </c>
      <c r="Q3323" s="12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 s="15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 s="10">
        <f t="shared" si="256"/>
        <v>145.65</v>
      </c>
      <c r="Q3324" s="12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 s="15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 s="10">
        <f t="shared" si="256"/>
        <v>25.69</v>
      </c>
      <c r="Q3325" s="12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 s="1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 s="10">
        <f t="shared" si="256"/>
        <v>152.5</v>
      </c>
      <c r="Q3326" s="12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 s="15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 s="10">
        <f t="shared" si="256"/>
        <v>30</v>
      </c>
      <c r="Q3327" s="12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 s="15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 s="10">
        <f t="shared" si="256"/>
        <v>142.28</v>
      </c>
      <c r="Q3328" s="12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 s="15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 s="10">
        <f t="shared" si="256"/>
        <v>24.55</v>
      </c>
      <c r="Q3329" s="12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 s="15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60">ROUND(E3330/D3330*100,0)</f>
        <v>146</v>
      </c>
      <c r="P3330" s="10">
        <f t="shared" si="256"/>
        <v>292.77999999999997</v>
      </c>
      <c r="Q3330" s="12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 s="15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60"/>
        <v>117</v>
      </c>
      <c r="P3331" s="10">
        <f t="shared" ref="P3331:P3394" si="261">IFERROR(ROUND(E3331/L3331,2),0)</f>
        <v>44.92</v>
      </c>
      <c r="Q3331" s="12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 s="15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 s="10">
        <f t="shared" si="261"/>
        <v>23.1</v>
      </c>
      <c r="Q3332" s="12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 s="15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 s="10">
        <f t="shared" si="261"/>
        <v>80.400000000000006</v>
      </c>
      <c r="Q3333" s="12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 s="15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 s="10">
        <f t="shared" si="261"/>
        <v>72.290000000000006</v>
      </c>
      <c r="Q3334" s="12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 s="15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 s="10">
        <f t="shared" si="261"/>
        <v>32.97</v>
      </c>
      <c r="Q3335" s="12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 s="1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 s="10">
        <f t="shared" si="261"/>
        <v>116.65</v>
      </c>
      <c r="Q3336" s="12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 s="15">
        <f t="shared" si="264"/>
        <v>2015</v>
      </c>
    </row>
    <row r="3337" spans="1:21" ht="43.5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 s="10">
        <f t="shared" si="261"/>
        <v>79.62</v>
      </c>
      <c r="Q3337" s="12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 s="15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 s="10">
        <f t="shared" si="261"/>
        <v>27.78</v>
      </c>
      <c r="Q3338" s="12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 s="15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 s="10">
        <f t="shared" si="261"/>
        <v>81.03</v>
      </c>
      <c r="Q3339" s="12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 s="15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 s="10">
        <f t="shared" si="261"/>
        <v>136.85</v>
      </c>
      <c r="Q3340" s="12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 s="15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 s="10">
        <f t="shared" si="261"/>
        <v>177.62</v>
      </c>
      <c r="Q3341" s="12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 s="15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 s="10">
        <f t="shared" si="261"/>
        <v>109.08</v>
      </c>
      <c r="Q3342" s="12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 s="15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 s="10">
        <f t="shared" si="261"/>
        <v>119.64</v>
      </c>
      <c r="Q3343" s="12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 s="15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 s="10">
        <f t="shared" si="261"/>
        <v>78.209999999999994</v>
      </c>
      <c r="Q3344" s="12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 s="15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 s="10">
        <f t="shared" si="261"/>
        <v>52.17</v>
      </c>
      <c r="Q3345" s="12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 s="1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 s="10">
        <f t="shared" si="261"/>
        <v>114.13</v>
      </c>
      <c r="Q3346" s="12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 s="15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 s="10">
        <f t="shared" si="261"/>
        <v>50</v>
      </c>
      <c r="Q3347" s="12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 s="15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 s="10">
        <f t="shared" si="261"/>
        <v>91.67</v>
      </c>
      <c r="Q3348" s="12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 s="15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 s="10">
        <f t="shared" si="261"/>
        <v>108.59</v>
      </c>
      <c r="Q3349" s="12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 s="15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 s="10">
        <f t="shared" si="261"/>
        <v>69.819999999999993</v>
      </c>
      <c r="Q3350" s="12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 s="15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 s="10">
        <f t="shared" si="261"/>
        <v>109.57</v>
      </c>
      <c r="Q3351" s="12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 s="15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 s="10">
        <f t="shared" si="261"/>
        <v>71.67</v>
      </c>
      <c r="Q3352" s="12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 s="15">
        <f t="shared" si="264"/>
        <v>2015</v>
      </c>
    </row>
    <row r="3353" spans="1:21" ht="43.5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 s="10">
        <f t="shared" si="261"/>
        <v>93.61</v>
      </c>
      <c r="Q3353" s="12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 s="15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 s="10">
        <f t="shared" si="261"/>
        <v>76.8</v>
      </c>
      <c r="Q3354" s="12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 s="15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 s="10">
        <f t="shared" si="261"/>
        <v>35.799999999999997</v>
      </c>
      <c r="Q3355" s="12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 s="1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 s="10">
        <f t="shared" si="261"/>
        <v>55.6</v>
      </c>
      <c r="Q3356" s="12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 s="15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 s="10">
        <f t="shared" si="261"/>
        <v>147.33000000000001</v>
      </c>
      <c r="Q3357" s="12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 s="15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 s="10">
        <f t="shared" si="261"/>
        <v>56.33</v>
      </c>
      <c r="Q3358" s="12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 s="15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 s="10">
        <f t="shared" si="261"/>
        <v>96.19</v>
      </c>
      <c r="Q3359" s="12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 s="15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 s="10">
        <f t="shared" si="261"/>
        <v>63.57</v>
      </c>
      <c r="Q3360" s="12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 s="15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 s="10">
        <f t="shared" si="261"/>
        <v>184.78</v>
      </c>
      <c r="Q3361" s="12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 s="15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 s="10">
        <f t="shared" si="261"/>
        <v>126.72</v>
      </c>
      <c r="Q3362" s="12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 s="15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 s="10">
        <f t="shared" si="261"/>
        <v>83.43</v>
      </c>
      <c r="Q3363" s="12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 s="15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 s="10">
        <f t="shared" si="261"/>
        <v>54.5</v>
      </c>
      <c r="Q3364" s="12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 s="15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 s="10">
        <f t="shared" si="261"/>
        <v>302.31</v>
      </c>
      <c r="Q3365" s="12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 s="1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 s="10">
        <f t="shared" si="261"/>
        <v>44.14</v>
      </c>
      <c r="Q3366" s="12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 s="15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 s="10">
        <f t="shared" si="261"/>
        <v>866.67</v>
      </c>
      <c r="Q3367" s="12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 s="15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 s="10">
        <f t="shared" si="261"/>
        <v>61.39</v>
      </c>
      <c r="Q3368" s="12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 s="15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 s="10">
        <f t="shared" si="261"/>
        <v>29.67</v>
      </c>
      <c r="Q3369" s="12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 s="15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 s="10">
        <f t="shared" si="261"/>
        <v>45.48</v>
      </c>
      <c r="Q3370" s="12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 s="15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 s="10">
        <f t="shared" si="261"/>
        <v>96.2</v>
      </c>
      <c r="Q3371" s="12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 s="15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 s="10">
        <f t="shared" si="261"/>
        <v>67.92</v>
      </c>
      <c r="Q3372" s="12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 s="15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 s="10">
        <f t="shared" si="261"/>
        <v>30.78</v>
      </c>
      <c r="Q3373" s="12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 s="15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 s="10">
        <f t="shared" si="261"/>
        <v>38.33</v>
      </c>
      <c r="Q3374" s="12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 s="15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 s="10">
        <f t="shared" si="261"/>
        <v>66.83</v>
      </c>
      <c r="Q3375" s="12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 s="1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 s="10">
        <f t="shared" si="261"/>
        <v>71.73</v>
      </c>
      <c r="Q3376" s="12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 s="15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 s="10">
        <f t="shared" si="261"/>
        <v>176.47</v>
      </c>
      <c r="Q3377" s="12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 s="15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 s="10">
        <f t="shared" si="261"/>
        <v>421.11</v>
      </c>
      <c r="Q3378" s="12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 s="15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 s="10">
        <f t="shared" si="261"/>
        <v>104.99</v>
      </c>
      <c r="Q3379" s="12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 s="15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 s="10">
        <f t="shared" si="261"/>
        <v>28.19</v>
      </c>
      <c r="Q3380" s="12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 s="15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 s="10">
        <f t="shared" si="261"/>
        <v>54.55</v>
      </c>
      <c r="Q3381" s="12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 s="15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 s="10">
        <f t="shared" si="261"/>
        <v>111.89</v>
      </c>
      <c r="Q3382" s="12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 s="15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 s="10">
        <f t="shared" si="261"/>
        <v>85.21</v>
      </c>
      <c r="Q3383" s="12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 s="15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 s="10">
        <f t="shared" si="261"/>
        <v>76.650000000000006</v>
      </c>
      <c r="Q3384" s="12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 s="15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 s="10">
        <f t="shared" si="261"/>
        <v>65.17</v>
      </c>
      <c r="Q3385" s="12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 s="1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 s="10">
        <f t="shared" si="261"/>
        <v>93.76</v>
      </c>
      <c r="Q3386" s="12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 s="15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 s="10">
        <f t="shared" si="261"/>
        <v>133.33000000000001</v>
      </c>
      <c r="Q3387" s="12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 s="15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 s="10">
        <f t="shared" si="261"/>
        <v>51.22</v>
      </c>
      <c r="Q3388" s="12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 s="15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 s="10">
        <f t="shared" si="261"/>
        <v>100.17</v>
      </c>
      <c r="Q3389" s="12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 s="15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 s="10">
        <f t="shared" si="261"/>
        <v>34.6</v>
      </c>
      <c r="Q3390" s="12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 s="15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 s="10">
        <f t="shared" si="261"/>
        <v>184.68</v>
      </c>
      <c r="Q3391" s="12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 s="15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 s="10">
        <f t="shared" si="261"/>
        <v>69.819999999999993</v>
      </c>
      <c r="Q3392" s="12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 s="15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 s="10">
        <f t="shared" si="261"/>
        <v>61.94</v>
      </c>
      <c r="Q3393" s="12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 s="15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65">ROUND(E3394/D3394*100,0)</f>
        <v>100</v>
      </c>
      <c r="P3394" s="10">
        <f t="shared" si="261"/>
        <v>41.67</v>
      </c>
      <c r="Q3394" s="12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 s="15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65"/>
        <v>106</v>
      </c>
      <c r="P3395" s="10">
        <f t="shared" ref="P3395:P3458" si="266">IFERROR(ROUND(E3395/L3395,2),0)</f>
        <v>36.07</v>
      </c>
      <c r="Q3395" s="12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 s="1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 s="10">
        <f t="shared" si="266"/>
        <v>29</v>
      </c>
      <c r="Q3396" s="12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 s="15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 s="10">
        <f t="shared" si="266"/>
        <v>24.21</v>
      </c>
      <c r="Q3397" s="12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 s="15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 s="10">
        <f t="shared" si="266"/>
        <v>55.89</v>
      </c>
      <c r="Q3398" s="12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 s="15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 s="10">
        <f t="shared" si="266"/>
        <v>11.67</v>
      </c>
      <c r="Q3399" s="12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 s="15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 s="10">
        <f t="shared" si="266"/>
        <v>68.349999999999994</v>
      </c>
      <c r="Q3400" s="12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 s="15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 s="10">
        <f t="shared" si="266"/>
        <v>27.07</v>
      </c>
      <c r="Q3401" s="12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 s="15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 s="10">
        <f t="shared" si="266"/>
        <v>118.13</v>
      </c>
      <c r="Q3402" s="12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 s="15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 s="10">
        <f t="shared" si="266"/>
        <v>44.76</v>
      </c>
      <c r="Q3403" s="12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 s="15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 s="10">
        <f t="shared" si="266"/>
        <v>99.79</v>
      </c>
      <c r="Q3404" s="12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 s="15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 s="10">
        <f t="shared" si="266"/>
        <v>117.65</v>
      </c>
      <c r="Q3405" s="12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 s="1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 s="10">
        <f t="shared" si="266"/>
        <v>203.33</v>
      </c>
      <c r="Q3406" s="12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 s="15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 s="10">
        <f t="shared" si="266"/>
        <v>28.32</v>
      </c>
      <c r="Q3407" s="12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 s="15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 s="10">
        <f t="shared" si="266"/>
        <v>110.23</v>
      </c>
      <c r="Q3408" s="12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 s="15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 s="10">
        <f t="shared" si="266"/>
        <v>31.97</v>
      </c>
      <c r="Q3409" s="12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 s="15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 s="10">
        <f t="shared" si="266"/>
        <v>58.61</v>
      </c>
      <c r="Q3410" s="12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 s="15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 s="10">
        <f t="shared" si="266"/>
        <v>29.43</v>
      </c>
      <c r="Q3411" s="12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 s="15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 s="10">
        <f t="shared" si="266"/>
        <v>81.38</v>
      </c>
      <c r="Q3412" s="12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 s="15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 s="10">
        <f t="shared" si="266"/>
        <v>199.17</v>
      </c>
      <c r="Q3413" s="12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 s="15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 s="10">
        <f t="shared" si="266"/>
        <v>115.38</v>
      </c>
      <c r="Q3414" s="12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 s="15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 s="10">
        <f t="shared" si="266"/>
        <v>46.43</v>
      </c>
      <c r="Q3415" s="12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 s="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 s="10">
        <f t="shared" si="266"/>
        <v>70.569999999999993</v>
      </c>
      <c r="Q3416" s="12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 s="15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 s="10">
        <f t="shared" si="266"/>
        <v>22.22</v>
      </c>
      <c r="Q3417" s="12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 s="15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 s="10">
        <f t="shared" si="266"/>
        <v>159.47</v>
      </c>
      <c r="Q3418" s="12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 s="15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 s="10">
        <f t="shared" si="266"/>
        <v>37.78</v>
      </c>
      <c r="Q3419" s="12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 s="15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 s="10">
        <f t="shared" si="266"/>
        <v>72.05</v>
      </c>
      <c r="Q3420" s="12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 s="15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 s="10">
        <f t="shared" si="266"/>
        <v>63.7</v>
      </c>
      <c r="Q3421" s="12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 s="15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 s="10">
        <f t="shared" si="266"/>
        <v>28.41</v>
      </c>
      <c r="Q3422" s="12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 s="15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 s="10">
        <f t="shared" si="266"/>
        <v>103.21</v>
      </c>
      <c r="Q3423" s="12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 s="15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 s="10">
        <f t="shared" si="266"/>
        <v>71.150000000000006</v>
      </c>
      <c r="Q3424" s="12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 s="15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 s="10">
        <f t="shared" si="266"/>
        <v>35</v>
      </c>
      <c r="Q3425" s="12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 s="1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 s="10">
        <f t="shared" si="266"/>
        <v>81.78</v>
      </c>
      <c r="Q3426" s="12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 s="15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 s="10">
        <f t="shared" si="266"/>
        <v>297.02999999999997</v>
      </c>
      <c r="Q3427" s="12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 s="15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 s="10">
        <f t="shared" si="266"/>
        <v>46.61</v>
      </c>
      <c r="Q3428" s="12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 s="15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 s="10">
        <f t="shared" si="266"/>
        <v>51.72</v>
      </c>
      <c r="Q3429" s="12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 s="15">
        <f t="shared" si="269"/>
        <v>2014</v>
      </c>
    </row>
    <row r="3430" spans="1:21" ht="43.5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 s="10">
        <f t="shared" si="266"/>
        <v>40.29</v>
      </c>
      <c r="Q3430" s="12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 s="15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 s="10">
        <f t="shared" si="266"/>
        <v>16.25</v>
      </c>
      <c r="Q3431" s="12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 s="15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 s="10">
        <f t="shared" si="266"/>
        <v>30.15</v>
      </c>
      <c r="Q3432" s="12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 s="15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 s="10">
        <f t="shared" si="266"/>
        <v>95.24</v>
      </c>
      <c r="Q3433" s="12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 s="15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 s="10">
        <f t="shared" si="266"/>
        <v>52.21</v>
      </c>
      <c r="Q3434" s="12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 s="15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 s="10">
        <f t="shared" si="266"/>
        <v>134.15</v>
      </c>
      <c r="Q3435" s="12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 s="1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 s="10">
        <f t="shared" si="266"/>
        <v>62.83</v>
      </c>
      <c r="Q3436" s="12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 s="15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 s="10">
        <f t="shared" si="266"/>
        <v>58.95</v>
      </c>
      <c r="Q3437" s="12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 s="15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 s="10">
        <f t="shared" si="266"/>
        <v>143.11000000000001</v>
      </c>
      <c r="Q3438" s="12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 s="15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 s="10">
        <f t="shared" si="266"/>
        <v>84.17</v>
      </c>
      <c r="Q3439" s="12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 s="15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 s="10">
        <f t="shared" si="266"/>
        <v>186.07</v>
      </c>
      <c r="Q3440" s="12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 s="15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 s="10">
        <f t="shared" si="266"/>
        <v>89.79</v>
      </c>
      <c r="Q3441" s="12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 s="15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 s="10">
        <f t="shared" si="266"/>
        <v>64.16</v>
      </c>
      <c r="Q3442" s="12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 s="15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 s="10">
        <f t="shared" si="266"/>
        <v>59.65</v>
      </c>
      <c r="Q3443" s="12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 s="15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 s="10">
        <f t="shared" si="266"/>
        <v>31.25</v>
      </c>
      <c r="Q3444" s="12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 s="15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 s="10">
        <f t="shared" si="266"/>
        <v>41.22</v>
      </c>
      <c r="Q3445" s="12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 s="1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 s="10">
        <f t="shared" si="266"/>
        <v>43.35</v>
      </c>
      <c r="Q3446" s="12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 s="15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 s="10">
        <f t="shared" si="266"/>
        <v>64.52</v>
      </c>
      <c r="Q3447" s="12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 s="15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 s="10">
        <f t="shared" si="266"/>
        <v>43.28</v>
      </c>
      <c r="Q3448" s="12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 s="15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 s="10">
        <f t="shared" si="266"/>
        <v>77</v>
      </c>
      <c r="Q3449" s="12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 s="15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 s="10">
        <f t="shared" si="266"/>
        <v>51.22</v>
      </c>
      <c r="Q3450" s="12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 s="15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 s="10">
        <f t="shared" si="266"/>
        <v>68.25</v>
      </c>
      <c r="Q3451" s="12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 s="15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 s="10">
        <f t="shared" si="266"/>
        <v>19.489999999999998</v>
      </c>
      <c r="Q3452" s="12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 s="15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 s="10">
        <f t="shared" si="266"/>
        <v>41.13</v>
      </c>
      <c r="Q3453" s="12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 s="15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 s="10">
        <f t="shared" si="266"/>
        <v>41.41</v>
      </c>
      <c r="Q3454" s="12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 s="15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 s="10">
        <f t="shared" si="266"/>
        <v>27.5</v>
      </c>
      <c r="Q3455" s="12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 s="1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 s="10">
        <f t="shared" si="266"/>
        <v>33.57</v>
      </c>
      <c r="Q3456" s="12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 s="15">
        <f t="shared" si="269"/>
        <v>2014</v>
      </c>
    </row>
    <row r="3457" spans="1:21" ht="43.5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 s="10">
        <f t="shared" si="266"/>
        <v>145.87</v>
      </c>
      <c r="Q3457" s="12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 s="15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70">ROUND(E3458/D3458*100,0)</f>
        <v>191</v>
      </c>
      <c r="P3458" s="10">
        <f t="shared" si="266"/>
        <v>358.69</v>
      </c>
      <c r="Q3458" s="12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 s="15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70"/>
        <v>140</v>
      </c>
      <c r="P3459" s="10">
        <f t="shared" ref="P3459:P3522" si="271">IFERROR(ROUND(E3459/L3459,2),0)</f>
        <v>50.98</v>
      </c>
      <c r="Q3459" s="12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 s="15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 s="10">
        <f t="shared" si="271"/>
        <v>45.04</v>
      </c>
      <c r="Q3460" s="12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 s="15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 s="10">
        <f t="shared" si="271"/>
        <v>17.53</v>
      </c>
      <c r="Q3461" s="12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 s="15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 s="10">
        <f t="shared" si="271"/>
        <v>50</v>
      </c>
      <c r="Q3462" s="12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 s="15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 s="10">
        <f t="shared" si="271"/>
        <v>57.92</v>
      </c>
      <c r="Q3463" s="12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 s="15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 s="10">
        <f t="shared" si="271"/>
        <v>29.71</v>
      </c>
      <c r="Q3464" s="12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 s="15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 s="10">
        <f t="shared" si="271"/>
        <v>90.68</v>
      </c>
      <c r="Q3465" s="12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 s="1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 s="10">
        <f t="shared" si="271"/>
        <v>55.01</v>
      </c>
      <c r="Q3466" s="12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 s="15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 s="10">
        <f t="shared" si="271"/>
        <v>57.22</v>
      </c>
      <c r="Q3467" s="12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 s="15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 s="10">
        <f t="shared" si="271"/>
        <v>72.95</v>
      </c>
      <c r="Q3468" s="12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 s="15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 s="10">
        <f t="shared" si="271"/>
        <v>64.47</v>
      </c>
      <c r="Q3469" s="12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 s="15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 s="10">
        <f t="shared" si="271"/>
        <v>716.35</v>
      </c>
      <c r="Q3470" s="12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 s="15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 s="10">
        <f t="shared" si="271"/>
        <v>50.4</v>
      </c>
      <c r="Q3471" s="12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 s="15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 s="10">
        <f t="shared" si="271"/>
        <v>41.67</v>
      </c>
      <c r="Q3472" s="12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 s="15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 s="10">
        <f t="shared" si="271"/>
        <v>35.770000000000003</v>
      </c>
      <c r="Q3473" s="12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 s="15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 s="10">
        <f t="shared" si="271"/>
        <v>88.74</v>
      </c>
      <c r="Q3474" s="12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 s="15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 s="10">
        <f t="shared" si="271"/>
        <v>148.47999999999999</v>
      </c>
      <c r="Q3475" s="12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 s="1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 s="10">
        <f t="shared" si="271"/>
        <v>51.79</v>
      </c>
      <c r="Q3476" s="12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 s="15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 s="10">
        <f t="shared" si="271"/>
        <v>20</v>
      </c>
      <c r="Q3477" s="12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 s="15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 s="10">
        <f t="shared" si="271"/>
        <v>52</v>
      </c>
      <c r="Q3478" s="12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 s="15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 s="10">
        <f t="shared" si="271"/>
        <v>53.23</v>
      </c>
      <c r="Q3479" s="12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 s="15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 s="10">
        <f t="shared" si="271"/>
        <v>39.6</v>
      </c>
      <c r="Q3480" s="12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 s="15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 s="10">
        <f t="shared" si="271"/>
        <v>34.25</v>
      </c>
      <c r="Q3481" s="12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 s="15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 s="10">
        <f t="shared" si="271"/>
        <v>164.62</v>
      </c>
      <c r="Q3482" s="12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 s="15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 s="10">
        <f t="shared" si="271"/>
        <v>125.05</v>
      </c>
      <c r="Q3483" s="12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 s="15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 s="10">
        <f t="shared" si="271"/>
        <v>51.88</v>
      </c>
      <c r="Q3484" s="12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 s="15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 s="10">
        <f t="shared" si="271"/>
        <v>40.29</v>
      </c>
      <c r="Q3485" s="12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 s="1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 s="10">
        <f t="shared" si="271"/>
        <v>64.91</v>
      </c>
      <c r="Q3486" s="12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 s="15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 s="10">
        <f t="shared" si="271"/>
        <v>55.33</v>
      </c>
      <c r="Q3487" s="12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 s="15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 s="10">
        <f t="shared" si="271"/>
        <v>83.14</v>
      </c>
      <c r="Q3488" s="12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 s="15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 s="10">
        <f t="shared" si="271"/>
        <v>38.71</v>
      </c>
      <c r="Q3489" s="12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 s="15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 s="10">
        <f t="shared" si="271"/>
        <v>125.38</v>
      </c>
      <c r="Q3490" s="12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 s="15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 s="10">
        <f t="shared" si="271"/>
        <v>78.260000000000005</v>
      </c>
      <c r="Q3491" s="12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 s="15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 s="10">
        <f t="shared" si="271"/>
        <v>47.22</v>
      </c>
      <c r="Q3492" s="12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 s="15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 s="10">
        <f t="shared" si="271"/>
        <v>79.099999999999994</v>
      </c>
      <c r="Q3493" s="12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 s="15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 s="10">
        <f t="shared" si="271"/>
        <v>114.29</v>
      </c>
      <c r="Q3494" s="12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 s="15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 s="10">
        <f t="shared" si="271"/>
        <v>51.72</v>
      </c>
      <c r="Q3495" s="12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 s="1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 s="10">
        <f t="shared" si="271"/>
        <v>30.77</v>
      </c>
      <c r="Q3496" s="12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 s="15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 s="10">
        <f t="shared" si="271"/>
        <v>74.209999999999994</v>
      </c>
      <c r="Q3497" s="12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 s="15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 s="10">
        <f t="shared" si="271"/>
        <v>47.85</v>
      </c>
      <c r="Q3498" s="12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 s="15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 s="10">
        <f t="shared" si="271"/>
        <v>34.409999999999997</v>
      </c>
      <c r="Q3499" s="12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 s="15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 s="10">
        <f t="shared" si="271"/>
        <v>40.24</v>
      </c>
      <c r="Q3500" s="12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 s="15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 s="10">
        <f t="shared" si="271"/>
        <v>60.29</v>
      </c>
      <c r="Q3501" s="12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 s="15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 s="10">
        <f t="shared" si="271"/>
        <v>25.31</v>
      </c>
      <c r="Q3502" s="12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 s="15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 s="10">
        <f t="shared" si="271"/>
        <v>35.950000000000003</v>
      </c>
      <c r="Q3503" s="12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 s="15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 s="10">
        <f t="shared" si="271"/>
        <v>136</v>
      </c>
      <c r="Q3504" s="12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 s="15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 s="10">
        <f t="shared" si="271"/>
        <v>70.760000000000005</v>
      </c>
      <c r="Q3505" s="12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 s="1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 s="10">
        <f t="shared" si="271"/>
        <v>125</v>
      </c>
      <c r="Q3506" s="12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 s="15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 s="10">
        <f t="shared" si="271"/>
        <v>66.510000000000005</v>
      </c>
      <c r="Q3507" s="12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 s="15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 s="10">
        <f t="shared" si="271"/>
        <v>105</v>
      </c>
      <c r="Q3508" s="12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 s="15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 s="10">
        <f t="shared" si="271"/>
        <v>145</v>
      </c>
      <c r="Q3509" s="12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 s="15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 s="10">
        <f t="shared" si="271"/>
        <v>12</v>
      </c>
      <c r="Q3510" s="12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 s="15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 s="10">
        <f t="shared" si="271"/>
        <v>96.67</v>
      </c>
      <c r="Q3511" s="12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 s="15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 s="10">
        <f t="shared" si="271"/>
        <v>60.33</v>
      </c>
      <c r="Q3512" s="12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 s="15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 s="10">
        <f t="shared" si="271"/>
        <v>79.89</v>
      </c>
      <c r="Q3513" s="12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 s="15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 s="10">
        <f t="shared" si="271"/>
        <v>58.82</v>
      </c>
      <c r="Q3514" s="12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 s="15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 s="10">
        <f t="shared" si="271"/>
        <v>75.34</v>
      </c>
      <c r="Q3515" s="12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 s="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 s="10">
        <f t="shared" si="271"/>
        <v>55</v>
      </c>
      <c r="Q3516" s="12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 s="15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 s="10">
        <f t="shared" si="271"/>
        <v>66.959999999999994</v>
      </c>
      <c r="Q3517" s="12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 s="15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 s="10">
        <f t="shared" si="271"/>
        <v>227.27</v>
      </c>
      <c r="Q3518" s="12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 s="15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 s="10">
        <f t="shared" si="271"/>
        <v>307.69</v>
      </c>
      <c r="Q3519" s="12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 s="15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 s="10">
        <f t="shared" si="271"/>
        <v>50.02</v>
      </c>
      <c r="Q3520" s="12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 s="15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 s="10">
        <f t="shared" si="271"/>
        <v>72.39</v>
      </c>
      <c r="Q3521" s="12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 s="15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75">ROUND(E3522/D3522*100,0)</f>
        <v>101</v>
      </c>
      <c r="P3522" s="10">
        <f t="shared" si="271"/>
        <v>95.95</v>
      </c>
      <c r="Q3522" s="12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 s="15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75"/>
        <v>169</v>
      </c>
      <c r="P3523" s="10">
        <f t="shared" ref="P3523:P3586" si="276">IFERROR(ROUND(E3523/L3523,2),0)</f>
        <v>45.62</v>
      </c>
      <c r="Q3523" s="12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 s="15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 s="10">
        <f t="shared" si="276"/>
        <v>41.03</v>
      </c>
      <c r="Q3524" s="12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 s="15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 s="10">
        <f t="shared" si="276"/>
        <v>56.83</v>
      </c>
      <c r="Q3525" s="12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 s="1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 s="10">
        <f t="shared" si="276"/>
        <v>137.24</v>
      </c>
      <c r="Q3526" s="12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 s="15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 s="10">
        <f t="shared" si="276"/>
        <v>75.709999999999994</v>
      </c>
      <c r="Q3527" s="12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 s="15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 s="10">
        <f t="shared" si="276"/>
        <v>99</v>
      </c>
      <c r="Q3528" s="12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 s="15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 s="10">
        <f t="shared" si="276"/>
        <v>81.569999999999993</v>
      </c>
      <c r="Q3529" s="12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 s="15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 s="10">
        <f t="shared" si="276"/>
        <v>45.11</v>
      </c>
      <c r="Q3530" s="12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 s="15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 s="10">
        <f t="shared" si="276"/>
        <v>36.67</v>
      </c>
      <c r="Q3531" s="12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 s="15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 s="10">
        <f t="shared" si="276"/>
        <v>125</v>
      </c>
      <c r="Q3532" s="12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 s="15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 s="10">
        <f t="shared" si="276"/>
        <v>49.23</v>
      </c>
      <c r="Q3533" s="12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 s="15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 s="10">
        <f t="shared" si="276"/>
        <v>42.3</v>
      </c>
      <c r="Q3534" s="12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 s="15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 s="10">
        <f t="shared" si="276"/>
        <v>78.88</v>
      </c>
      <c r="Q3535" s="12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 s="1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 s="10">
        <f t="shared" si="276"/>
        <v>38.28</v>
      </c>
      <c r="Q3536" s="12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 s="15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 s="10">
        <f t="shared" si="276"/>
        <v>44.85</v>
      </c>
      <c r="Q3537" s="12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 s="15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 s="10">
        <f t="shared" si="276"/>
        <v>13.53</v>
      </c>
      <c r="Q3538" s="12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 s="15">
        <f t="shared" si="279"/>
        <v>2015</v>
      </c>
    </row>
    <row r="3539" spans="1:21" ht="43.5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 s="10">
        <f t="shared" si="276"/>
        <v>43.5</v>
      </c>
      <c r="Q3539" s="12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 s="15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 s="10">
        <f t="shared" si="276"/>
        <v>30.95</v>
      </c>
      <c r="Q3540" s="12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 s="15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 s="10">
        <f t="shared" si="276"/>
        <v>55.23</v>
      </c>
      <c r="Q3541" s="12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 s="15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 s="10">
        <f t="shared" si="276"/>
        <v>46.13</v>
      </c>
      <c r="Q3542" s="12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 s="15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 s="10">
        <f t="shared" si="276"/>
        <v>39.380000000000003</v>
      </c>
      <c r="Q3543" s="12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 s="15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 s="10">
        <f t="shared" si="276"/>
        <v>66.150000000000006</v>
      </c>
      <c r="Q3544" s="12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 s="15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 s="10">
        <f t="shared" si="276"/>
        <v>54.14</v>
      </c>
      <c r="Q3545" s="12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 s="1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 s="10">
        <f t="shared" si="276"/>
        <v>104.17</v>
      </c>
      <c r="Q3546" s="12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 s="15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 s="10">
        <f t="shared" si="276"/>
        <v>31.38</v>
      </c>
      <c r="Q3547" s="12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 s="15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 s="10">
        <f t="shared" si="276"/>
        <v>59.21</v>
      </c>
      <c r="Q3548" s="12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 s="15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 s="10">
        <f t="shared" si="276"/>
        <v>119.18</v>
      </c>
      <c r="Q3549" s="12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 s="15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 s="10">
        <f t="shared" si="276"/>
        <v>164.62</v>
      </c>
      <c r="Q3550" s="12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 s="15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 s="10">
        <f t="shared" si="276"/>
        <v>24.29</v>
      </c>
      <c r="Q3551" s="12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 s="15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 s="10">
        <f t="shared" si="276"/>
        <v>40.94</v>
      </c>
      <c r="Q3552" s="12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 s="15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 s="10">
        <f t="shared" si="276"/>
        <v>61.1</v>
      </c>
      <c r="Q3553" s="12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 s="15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 s="10">
        <f t="shared" si="276"/>
        <v>38.65</v>
      </c>
      <c r="Q3554" s="12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 s="15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 s="10">
        <f t="shared" si="276"/>
        <v>56.2</v>
      </c>
      <c r="Q3555" s="12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 s="1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 s="10">
        <f t="shared" si="276"/>
        <v>107</v>
      </c>
      <c r="Q3556" s="12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 s="15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 s="10">
        <f t="shared" si="276"/>
        <v>171.43</v>
      </c>
      <c r="Q3557" s="12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 s="15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 s="10">
        <f t="shared" si="276"/>
        <v>110.5</v>
      </c>
      <c r="Q3558" s="12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 s="15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 s="10">
        <f t="shared" si="276"/>
        <v>179.28</v>
      </c>
      <c r="Q3559" s="12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 s="15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 s="10">
        <f t="shared" si="276"/>
        <v>22.91</v>
      </c>
      <c r="Q3560" s="12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 s="15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 s="10">
        <f t="shared" si="276"/>
        <v>43.13</v>
      </c>
      <c r="Q3561" s="12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 s="15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 s="10">
        <f t="shared" si="276"/>
        <v>46.89</v>
      </c>
      <c r="Q3562" s="12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 s="15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 s="10">
        <f t="shared" si="276"/>
        <v>47.41</v>
      </c>
      <c r="Q3563" s="12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 s="15">
        <f t="shared" si="279"/>
        <v>2015</v>
      </c>
    </row>
    <row r="3564" spans="1:21" ht="43.5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 s="10">
        <f t="shared" si="276"/>
        <v>15.13</v>
      </c>
      <c r="Q3564" s="12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 s="15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 s="10">
        <f t="shared" si="276"/>
        <v>21.1</v>
      </c>
      <c r="Q3565" s="12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 s="1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 s="10">
        <f t="shared" si="276"/>
        <v>59.12</v>
      </c>
      <c r="Q3566" s="12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 s="15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 s="10">
        <f t="shared" si="276"/>
        <v>97.92</v>
      </c>
      <c r="Q3567" s="12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 s="15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 s="10">
        <f t="shared" si="276"/>
        <v>55.13</v>
      </c>
      <c r="Q3568" s="12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 s="15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 s="10">
        <f t="shared" si="276"/>
        <v>26.54</v>
      </c>
      <c r="Q3569" s="12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 s="15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 s="10">
        <f t="shared" si="276"/>
        <v>58.42</v>
      </c>
      <c r="Q3570" s="12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 s="15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 s="10">
        <f t="shared" si="276"/>
        <v>122.54</v>
      </c>
      <c r="Q3571" s="12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 s="15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 s="10">
        <f t="shared" si="276"/>
        <v>87.96</v>
      </c>
      <c r="Q3572" s="12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 s="15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 s="10">
        <f t="shared" si="276"/>
        <v>73.239999999999995</v>
      </c>
      <c r="Q3573" s="12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 s="15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 s="10">
        <f t="shared" si="276"/>
        <v>55.56</v>
      </c>
      <c r="Q3574" s="12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 s="15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 s="10">
        <f t="shared" si="276"/>
        <v>39.54</v>
      </c>
      <c r="Q3575" s="12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 s="1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 s="10">
        <f t="shared" si="276"/>
        <v>136.78</v>
      </c>
      <c r="Q3576" s="12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 s="15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 s="10">
        <f t="shared" si="276"/>
        <v>99.34</v>
      </c>
      <c r="Q3577" s="12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 s="15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 s="10">
        <f t="shared" si="276"/>
        <v>20</v>
      </c>
      <c r="Q3578" s="12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 s="15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 s="10">
        <f t="shared" si="276"/>
        <v>28.89</v>
      </c>
      <c r="Q3579" s="12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 s="15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 s="10">
        <f t="shared" si="276"/>
        <v>40.549999999999997</v>
      </c>
      <c r="Q3580" s="12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 s="15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 s="10">
        <f t="shared" si="276"/>
        <v>35.71</v>
      </c>
      <c r="Q3581" s="12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 s="15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 s="10">
        <f t="shared" si="276"/>
        <v>37.96</v>
      </c>
      <c r="Q3582" s="12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 s="15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 s="10">
        <f t="shared" si="276"/>
        <v>33.33</v>
      </c>
      <c r="Q3583" s="12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 s="15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 s="10">
        <f t="shared" si="276"/>
        <v>58.57</v>
      </c>
      <c r="Q3584" s="12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 s="15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 s="10">
        <f t="shared" si="276"/>
        <v>135.63</v>
      </c>
      <c r="Q3585" s="12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 s="1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80">ROUND(E3586/D3586*100,0)</f>
        <v>116</v>
      </c>
      <c r="P3586" s="10">
        <f t="shared" si="276"/>
        <v>30.94</v>
      </c>
      <c r="Q3586" s="12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 s="15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80"/>
        <v>119</v>
      </c>
      <c r="P3587" s="10">
        <f t="shared" ref="P3587:P3650" si="281">IFERROR(ROUND(E3587/L3587,2),0)</f>
        <v>176.09</v>
      </c>
      <c r="Q3587" s="12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 s="15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 s="10">
        <f t="shared" si="281"/>
        <v>151.97999999999999</v>
      </c>
      <c r="Q3588" s="12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 s="15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 s="10">
        <f t="shared" si="281"/>
        <v>22.61</v>
      </c>
      <c r="Q3589" s="12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 s="15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 s="10">
        <f t="shared" si="281"/>
        <v>18.27</v>
      </c>
      <c r="Q3590" s="12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 s="15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 s="10">
        <f t="shared" si="281"/>
        <v>82.26</v>
      </c>
      <c r="Q3591" s="12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 s="15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 s="10">
        <f t="shared" si="281"/>
        <v>68.53</v>
      </c>
      <c r="Q3592" s="12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 s="15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 s="10">
        <f t="shared" si="281"/>
        <v>68.06</v>
      </c>
      <c r="Q3593" s="12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 s="15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 s="10">
        <f t="shared" si="281"/>
        <v>72.709999999999994</v>
      </c>
      <c r="Q3594" s="12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 s="15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 s="10">
        <f t="shared" si="281"/>
        <v>77.19</v>
      </c>
      <c r="Q3595" s="12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 s="1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 s="10">
        <f t="shared" si="281"/>
        <v>55.97</v>
      </c>
      <c r="Q3596" s="12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 s="15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 s="10">
        <f t="shared" si="281"/>
        <v>49.69</v>
      </c>
      <c r="Q3597" s="12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 s="15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 s="10">
        <f t="shared" si="281"/>
        <v>79</v>
      </c>
      <c r="Q3598" s="12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 s="15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 s="10">
        <f t="shared" si="281"/>
        <v>77.73</v>
      </c>
      <c r="Q3599" s="12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 s="15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 s="10">
        <f t="shared" si="281"/>
        <v>40.78</v>
      </c>
      <c r="Q3600" s="12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 s="15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 s="10">
        <f t="shared" si="281"/>
        <v>59.41</v>
      </c>
      <c r="Q3601" s="12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 s="15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 s="10">
        <f t="shared" si="281"/>
        <v>3.25</v>
      </c>
      <c r="Q3602" s="12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 s="15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 s="10">
        <f t="shared" si="281"/>
        <v>39.380000000000003</v>
      </c>
      <c r="Q3603" s="12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 s="15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 s="10">
        <f t="shared" si="281"/>
        <v>81.67</v>
      </c>
      <c r="Q3604" s="12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 s="15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 s="10">
        <f t="shared" si="281"/>
        <v>44.91</v>
      </c>
      <c r="Q3605" s="12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 s="1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 s="10">
        <f t="shared" si="281"/>
        <v>49.06</v>
      </c>
      <c r="Q3606" s="12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 s="15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 s="10">
        <f t="shared" si="281"/>
        <v>30.67</v>
      </c>
      <c r="Q3607" s="12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 s="15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 s="10">
        <f t="shared" si="281"/>
        <v>61.06</v>
      </c>
      <c r="Q3608" s="12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 s="15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 s="10">
        <f t="shared" si="281"/>
        <v>29</v>
      </c>
      <c r="Q3609" s="12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 s="15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 s="10">
        <f t="shared" si="281"/>
        <v>29.63</v>
      </c>
      <c r="Q3610" s="12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 s="15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 s="10">
        <f t="shared" si="281"/>
        <v>143.1</v>
      </c>
      <c r="Q3611" s="12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 s="15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 s="10">
        <f t="shared" si="281"/>
        <v>52.35</v>
      </c>
      <c r="Q3612" s="12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 s="15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 s="10">
        <f t="shared" si="281"/>
        <v>66.67</v>
      </c>
      <c r="Q3613" s="12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 s="15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 s="10">
        <f t="shared" si="281"/>
        <v>126.67</v>
      </c>
      <c r="Q3614" s="12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 s="15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 s="10">
        <f t="shared" si="281"/>
        <v>62.5</v>
      </c>
      <c r="Q3615" s="12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 s="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 s="10">
        <f t="shared" si="281"/>
        <v>35.49</v>
      </c>
      <c r="Q3616" s="12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 s="15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 s="10">
        <f t="shared" si="281"/>
        <v>37.08</v>
      </c>
      <c r="Q3617" s="12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 s="15">
        <f t="shared" si="284"/>
        <v>2015</v>
      </c>
    </row>
    <row r="3618" spans="1:21" ht="43.5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 s="10">
        <f t="shared" si="281"/>
        <v>69.33</v>
      </c>
      <c r="Q3618" s="12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 s="15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 s="10">
        <f t="shared" si="281"/>
        <v>17.25</v>
      </c>
      <c r="Q3619" s="12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 s="15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 s="10">
        <f t="shared" si="281"/>
        <v>36.07</v>
      </c>
      <c r="Q3620" s="12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 s="15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 s="10">
        <f t="shared" si="281"/>
        <v>66.47</v>
      </c>
      <c r="Q3621" s="12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 s="15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 s="10">
        <f t="shared" si="281"/>
        <v>56.07</v>
      </c>
      <c r="Q3622" s="12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 s="15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 s="10">
        <f t="shared" si="281"/>
        <v>47.03</v>
      </c>
      <c r="Q3623" s="12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 s="15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 s="10">
        <f t="shared" si="281"/>
        <v>47.67</v>
      </c>
      <c r="Q3624" s="12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 s="15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 s="10">
        <f t="shared" si="281"/>
        <v>88.24</v>
      </c>
      <c r="Q3625" s="12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 s="1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 s="10">
        <f t="shared" si="281"/>
        <v>80.72</v>
      </c>
      <c r="Q3626" s="12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 s="15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 s="10">
        <f t="shared" si="281"/>
        <v>39.49</v>
      </c>
      <c r="Q3627" s="12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 s="15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 s="10">
        <f t="shared" si="281"/>
        <v>84.85</v>
      </c>
      <c r="Q3628" s="12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 s="15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 s="10">
        <f t="shared" si="281"/>
        <v>68.97</v>
      </c>
      <c r="Q3629" s="12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 s="15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 s="10">
        <f t="shared" si="281"/>
        <v>0</v>
      </c>
      <c r="Q3630" s="12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 s="15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 s="10">
        <f t="shared" si="281"/>
        <v>1</v>
      </c>
      <c r="Q3631" s="12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 s="15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 s="10">
        <f t="shared" si="281"/>
        <v>1</v>
      </c>
      <c r="Q3632" s="12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 s="15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 s="10">
        <f t="shared" si="281"/>
        <v>147.88</v>
      </c>
      <c r="Q3633" s="12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 s="15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 s="10">
        <f t="shared" si="281"/>
        <v>100</v>
      </c>
      <c r="Q3634" s="12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 s="15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 s="10">
        <f t="shared" si="281"/>
        <v>56.84</v>
      </c>
      <c r="Q3635" s="12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 s="1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 s="10">
        <f t="shared" si="281"/>
        <v>176.94</v>
      </c>
      <c r="Q3636" s="12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 s="15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 s="10">
        <f t="shared" si="281"/>
        <v>127.6</v>
      </c>
      <c r="Q3637" s="12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 s="15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 s="10">
        <f t="shared" si="281"/>
        <v>0</v>
      </c>
      <c r="Q3638" s="12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 s="15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 s="10">
        <f t="shared" si="281"/>
        <v>66.14</v>
      </c>
      <c r="Q3639" s="12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 s="15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 s="10">
        <f t="shared" si="281"/>
        <v>108</v>
      </c>
      <c r="Q3640" s="12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 s="15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 s="10">
        <f t="shared" si="281"/>
        <v>1</v>
      </c>
      <c r="Q3641" s="12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 s="15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 s="10">
        <f t="shared" si="281"/>
        <v>18.329999999999998</v>
      </c>
      <c r="Q3642" s="12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 s="15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 s="10">
        <f t="shared" si="281"/>
        <v>0</v>
      </c>
      <c r="Q3643" s="12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 s="15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 s="10">
        <f t="shared" si="281"/>
        <v>7.5</v>
      </c>
      <c r="Q3644" s="12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 s="15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 s="10">
        <f t="shared" si="281"/>
        <v>0</v>
      </c>
      <c r="Q3645" s="12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 s="1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 s="10">
        <f t="shared" si="281"/>
        <v>68.42</v>
      </c>
      <c r="Q3646" s="12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 s="15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 s="10">
        <f t="shared" si="281"/>
        <v>1</v>
      </c>
      <c r="Q3647" s="12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 s="15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 s="10">
        <f t="shared" si="281"/>
        <v>60.13</v>
      </c>
      <c r="Q3648" s="12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 s="15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 s="10">
        <f t="shared" si="281"/>
        <v>15</v>
      </c>
      <c r="Q3649" s="12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 s="15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85">ROUND(E3650/D3650*100,0)</f>
        <v>100</v>
      </c>
      <c r="P3650" s="10">
        <f t="shared" si="281"/>
        <v>550.04</v>
      </c>
      <c r="Q3650" s="12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 s="15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85"/>
        <v>104</v>
      </c>
      <c r="P3651" s="10">
        <f t="shared" ref="P3651:P3714" si="286">IFERROR(ROUND(E3651/L3651,2),0)</f>
        <v>97.5</v>
      </c>
      <c r="Q3651" s="12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 s="15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 s="10">
        <f t="shared" si="286"/>
        <v>29.41</v>
      </c>
      <c r="Q3652" s="12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 s="15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 s="10">
        <f t="shared" si="286"/>
        <v>57.78</v>
      </c>
      <c r="Q3653" s="12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 s="15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 s="10">
        <f t="shared" si="286"/>
        <v>44.24</v>
      </c>
      <c r="Q3654" s="12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 s="15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 s="10">
        <f t="shared" si="286"/>
        <v>60.91</v>
      </c>
      <c r="Q3655" s="12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 s="1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 s="10">
        <f t="shared" si="286"/>
        <v>68.84</v>
      </c>
      <c r="Q3656" s="12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 s="15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 s="10">
        <f t="shared" si="286"/>
        <v>73.58</v>
      </c>
      <c r="Q3657" s="12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 s="15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 s="10">
        <f t="shared" si="286"/>
        <v>115.02</v>
      </c>
      <c r="Q3658" s="12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 s="15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 s="10">
        <f t="shared" si="286"/>
        <v>110.75</v>
      </c>
      <c r="Q3659" s="12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 s="15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 s="10">
        <f t="shared" si="286"/>
        <v>75.5</v>
      </c>
      <c r="Q3660" s="12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 s="15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 s="10">
        <f t="shared" si="286"/>
        <v>235.46</v>
      </c>
      <c r="Q3661" s="12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 s="15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 s="10">
        <f t="shared" si="286"/>
        <v>11.36</v>
      </c>
      <c r="Q3662" s="12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 s="15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 s="10">
        <f t="shared" si="286"/>
        <v>92.5</v>
      </c>
      <c r="Q3663" s="12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 s="15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 s="10">
        <f t="shared" si="286"/>
        <v>202.85</v>
      </c>
      <c r="Q3664" s="12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 s="15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 s="10">
        <f t="shared" si="286"/>
        <v>26</v>
      </c>
      <c r="Q3665" s="12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 s="1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 s="10">
        <f t="shared" si="286"/>
        <v>46.05</v>
      </c>
      <c r="Q3666" s="12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 s="15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 s="10">
        <f t="shared" si="286"/>
        <v>51</v>
      </c>
      <c r="Q3667" s="12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 s="15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 s="10">
        <f t="shared" si="286"/>
        <v>31.58</v>
      </c>
      <c r="Q3668" s="12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 s="15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 s="10">
        <f t="shared" si="286"/>
        <v>53.36</v>
      </c>
      <c r="Q3669" s="12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 s="15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 s="10">
        <f t="shared" si="286"/>
        <v>36.96</v>
      </c>
      <c r="Q3670" s="12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 s="15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 s="10">
        <f t="shared" si="286"/>
        <v>81.290000000000006</v>
      </c>
      <c r="Q3671" s="12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 s="15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 s="10">
        <f t="shared" si="286"/>
        <v>20.079999999999998</v>
      </c>
      <c r="Q3672" s="12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 s="15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 s="10">
        <f t="shared" si="286"/>
        <v>88.25</v>
      </c>
      <c r="Q3673" s="12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 s="15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 s="10">
        <f t="shared" si="286"/>
        <v>53.44</v>
      </c>
      <c r="Q3674" s="12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 s="15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 s="10">
        <f t="shared" si="286"/>
        <v>39.869999999999997</v>
      </c>
      <c r="Q3675" s="12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 s="1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 s="10">
        <f t="shared" si="286"/>
        <v>145.16</v>
      </c>
      <c r="Q3676" s="12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 s="15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 s="10">
        <f t="shared" si="286"/>
        <v>23.33</v>
      </c>
      <c r="Q3677" s="12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 s="15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 s="10">
        <f t="shared" si="286"/>
        <v>64.38</v>
      </c>
      <c r="Q3678" s="12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 s="15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 s="10">
        <f t="shared" si="286"/>
        <v>62.05</v>
      </c>
      <c r="Q3679" s="12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 s="15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 s="10">
        <f t="shared" si="286"/>
        <v>66.13</v>
      </c>
      <c r="Q3680" s="12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 s="15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 s="10">
        <f t="shared" si="286"/>
        <v>73.400000000000006</v>
      </c>
      <c r="Q3681" s="12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 s="15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 s="10">
        <f t="shared" si="286"/>
        <v>99.5</v>
      </c>
      <c r="Q3682" s="12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 s="15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 s="10">
        <f t="shared" si="286"/>
        <v>62.17</v>
      </c>
      <c r="Q3683" s="12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 s="15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 s="10">
        <f t="shared" si="286"/>
        <v>62.33</v>
      </c>
      <c r="Q3684" s="12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 s="15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 s="10">
        <f t="shared" si="286"/>
        <v>58.79</v>
      </c>
      <c r="Q3685" s="12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 s="1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 s="10">
        <f t="shared" si="286"/>
        <v>45.35</v>
      </c>
      <c r="Q3686" s="12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 s="15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 s="10">
        <f t="shared" si="286"/>
        <v>41.94</v>
      </c>
      <c r="Q3687" s="12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 s="15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 s="10">
        <f t="shared" si="286"/>
        <v>59.17</v>
      </c>
      <c r="Q3688" s="12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 s="15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 s="10">
        <f t="shared" si="286"/>
        <v>200.49</v>
      </c>
      <c r="Q3689" s="12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 s="15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 s="10">
        <f t="shared" si="286"/>
        <v>83.97</v>
      </c>
      <c r="Q3690" s="12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 s="15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 s="10">
        <f t="shared" si="286"/>
        <v>57.26</v>
      </c>
      <c r="Q3691" s="12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 s="15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 s="10">
        <f t="shared" si="286"/>
        <v>58.06</v>
      </c>
      <c r="Q3692" s="12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 s="15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 s="10">
        <f t="shared" si="286"/>
        <v>186.8</v>
      </c>
      <c r="Q3693" s="12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 s="15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 s="10">
        <f t="shared" si="286"/>
        <v>74.12</v>
      </c>
      <c r="Q3694" s="12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 s="15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 s="10">
        <f t="shared" si="286"/>
        <v>30.71</v>
      </c>
      <c r="Q3695" s="12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 s="1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 s="10">
        <f t="shared" si="286"/>
        <v>62.67</v>
      </c>
      <c r="Q3696" s="12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 s="15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 s="10">
        <f t="shared" si="286"/>
        <v>121.36</v>
      </c>
      <c r="Q3697" s="12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 s="15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 s="10">
        <f t="shared" si="286"/>
        <v>39.74</v>
      </c>
      <c r="Q3698" s="12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 s="15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 s="10">
        <f t="shared" si="286"/>
        <v>72</v>
      </c>
      <c r="Q3699" s="12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 s="15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 s="10">
        <f t="shared" si="286"/>
        <v>40.630000000000003</v>
      </c>
      <c r="Q3700" s="12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 s="15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 s="10">
        <f t="shared" si="286"/>
        <v>63</v>
      </c>
      <c r="Q3701" s="12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 s="15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 s="10">
        <f t="shared" si="286"/>
        <v>33.67</v>
      </c>
      <c r="Q3702" s="12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 s="15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 s="10">
        <f t="shared" si="286"/>
        <v>38.590000000000003</v>
      </c>
      <c r="Q3703" s="12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 s="15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 s="10">
        <f t="shared" si="286"/>
        <v>155.94999999999999</v>
      </c>
      <c r="Q3704" s="12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 s="15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 s="10">
        <f t="shared" si="286"/>
        <v>43.2</v>
      </c>
      <c r="Q3705" s="12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 s="1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 s="10">
        <f t="shared" si="286"/>
        <v>15.15</v>
      </c>
      <c r="Q3706" s="12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 s="15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 s="10">
        <f t="shared" si="286"/>
        <v>83.57</v>
      </c>
      <c r="Q3707" s="12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 s="15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 s="10">
        <f t="shared" si="286"/>
        <v>140</v>
      </c>
      <c r="Q3708" s="12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 s="15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 s="10">
        <f t="shared" si="286"/>
        <v>80.87</v>
      </c>
      <c r="Q3709" s="12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 s="15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 s="10">
        <f t="shared" si="286"/>
        <v>53.85</v>
      </c>
      <c r="Q3710" s="12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 s="15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 s="10">
        <f t="shared" si="286"/>
        <v>30.93</v>
      </c>
      <c r="Q3711" s="12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 s="15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 s="10">
        <f t="shared" si="286"/>
        <v>67.959999999999994</v>
      </c>
      <c r="Q3712" s="12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 s="15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 s="10">
        <f t="shared" si="286"/>
        <v>27.14</v>
      </c>
      <c r="Q3713" s="12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 s="15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90">ROUND(E3714/D3714*100,0)</f>
        <v>154</v>
      </c>
      <c r="P3714" s="10">
        <f t="shared" si="286"/>
        <v>110.87</v>
      </c>
      <c r="Q3714" s="12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 s="15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90"/>
        <v>102</v>
      </c>
      <c r="P3715" s="10">
        <f t="shared" ref="P3715:P3778" si="291">IFERROR(ROUND(E3715/L3715,2),0)</f>
        <v>106.84</v>
      </c>
      <c r="Q3715" s="12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 s="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 s="10">
        <f t="shared" si="291"/>
        <v>105.52</v>
      </c>
      <c r="Q3716" s="12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 s="15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 s="10">
        <f t="shared" si="291"/>
        <v>132.96</v>
      </c>
      <c r="Q3717" s="12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 s="15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 s="10">
        <f t="shared" si="291"/>
        <v>51.92</v>
      </c>
      <c r="Q3718" s="12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 s="15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 s="10">
        <f t="shared" si="291"/>
        <v>310</v>
      </c>
      <c r="Q3719" s="12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 s="15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 s="10">
        <f t="shared" si="291"/>
        <v>26.02</v>
      </c>
      <c r="Q3720" s="12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 s="15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 s="10">
        <f t="shared" si="291"/>
        <v>105</v>
      </c>
      <c r="Q3721" s="12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 s="15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 s="10">
        <f t="shared" si="291"/>
        <v>86.23</v>
      </c>
      <c r="Q3722" s="12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 s="15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 s="10">
        <f t="shared" si="291"/>
        <v>114.55</v>
      </c>
      <c r="Q3723" s="12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 s="15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 s="10">
        <f t="shared" si="291"/>
        <v>47.66</v>
      </c>
      <c r="Q3724" s="12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 s="15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 s="10">
        <f t="shared" si="291"/>
        <v>72.89</v>
      </c>
      <c r="Q3725" s="12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 s="1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 s="10">
        <f t="shared" si="291"/>
        <v>49.55</v>
      </c>
      <c r="Q3726" s="12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 s="15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 s="10">
        <f t="shared" si="291"/>
        <v>25.4</v>
      </c>
      <c r="Q3727" s="12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 s="15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 s="10">
        <f t="shared" si="291"/>
        <v>62.59</v>
      </c>
      <c r="Q3728" s="12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 s="15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 s="10">
        <f t="shared" si="291"/>
        <v>61.06</v>
      </c>
      <c r="Q3729" s="12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 s="15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 s="10">
        <f t="shared" si="291"/>
        <v>60.06</v>
      </c>
      <c r="Q3730" s="12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 s="15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 s="10">
        <f t="shared" si="291"/>
        <v>72.400000000000006</v>
      </c>
      <c r="Q3731" s="12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 s="15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 s="10">
        <f t="shared" si="291"/>
        <v>100</v>
      </c>
      <c r="Q3732" s="12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 s="15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 s="10">
        <f t="shared" si="291"/>
        <v>51.67</v>
      </c>
      <c r="Q3733" s="12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 s="15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 s="10">
        <f t="shared" si="291"/>
        <v>32.75</v>
      </c>
      <c r="Q3734" s="12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 s="15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 s="10">
        <f t="shared" si="291"/>
        <v>0</v>
      </c>
      <c r="Q3735" s="12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 s="1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 s="10">
        <f t="shared" si="291"/>
        <v>61</v>
      </c>
      <c r="Q3736" s="12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 s="15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 s="10">
        <f t="shared" si="291"/>
        <v>10</v>
      </c>
      <c r="Q3737" s="12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 s="15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 s="10">
        <f t="shared" si="291"/>
        <v>10</v>
      </c>
      <c r="Q3738" s="12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 s="15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 s="10">
        <f t="shared" si="291"/>
        <v>37.5</v>
      </c>
      <c r="Q3739" s="12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 s="15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 s="10">
        <f t="shared" si="291"/>
        <v>45</v>
      </c>
      <c r="Q3740" s="12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 s="15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 s="10">
        <f t="shared" si="291"/>
        <v>100.63</v>
      </c>
      <c r="Q3741" s="12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 s="15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 s="10">
        <f t="shared" si="291"/>
        <v>25.57</v>
      </c>
      <c r="Q3742" s="12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 s="15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 s="10">
        <f t="shared" si="291"/>
        <v>0</v>
      </c>
      <c r="Q3743" s="12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 s="15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 s="10">
        <f t="shared" si="291"/>
        <v>25</v>
      </c>
      <c r="Q3744" s="12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 s="15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 s="10">
        <f t="shared" si="291"/>
        <v>0</v>
      </c>
      <c r="Q3745" s="12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 s="1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 s="10">
        <f t="shared" si="291"/>
        <v>0</v>
      </c>
      <c r="Q3746" s="12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 s="15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 s="10">
        <f t="shared" si="291"/>
        <v>10</v>
      </c>
      <c r="Q3747" s="12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 s="15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 s="10">
        <f t="shared" si="291"/>
        <v>202</v>
      </c>
      <c r="Q3748" s="12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 s="15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 s="10">
        <f t="shared" si="291"/>
        <v>25</v>
      </c>
      <c r="Q3749" s="12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 s="15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 s="10">
        <f t="shared" si="291"/>
        <v>99.54</v>
      </c>
      <c r="Q3750" s="12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 s="15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 s="10">
        <f t="shared" si="291"/>
        <v>75</v>
      </c>
      <c r="Q3751" s="12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 s="15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 s="10">
        <f t="shared" si="291"/>
        <v>215.25</v>
      </c>
      <c r="Q3752" s="12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 s="15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 s="10">
        <f t="shared" si="291"/>
        <v>120.55</v>
      </c>
      <c r="Q3753" s="12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 s="15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 s="10">
        <f t="shared" si="291"/>
        <v>37.67</v>
      </c>
      <c r="Q3754" s="12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 s="15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 s="10">
        <f t="shared" si="291"/>
        <v>172.23</v>
      </c>
      <c r="Q3755" s="12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 s="1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 s="10">
        <f t="shared" si="291"/>
        <v>111.11</v>
      </c>
      <c r="Q3756" s="12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 s="15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 s="10">
        <f t="shared" si="291"/>
        <v>25.46</v>
      </c>
      <c r="Q3757" s="12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 s="15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 s="10">
        <f t="shared" si="291"/>
        <v>267.64999999999998</v>
      </c>
      <c r="Q3758" s="12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 s="15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 s="10">
        <f t="shared" si="291"/>
        <v>75.959999999999994</v>
      </c>
      <c r="Q3759" s="12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 s="15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 s="10">
        <f t="shared" si="291"/>
        <v>59.04</v>
      </c>
      <c r="Q3760" s="12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 s="15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 s="10">
        <f t="shared" si="291"/>
        <v>50.11</v>
      </c>
      <c r="Q3761" s="12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 s="15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 s="10">
        <f t="shared" si="291"/>
        <v>55.5</v>
      </c>
      <c r="Q3762" s="12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 s="15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 s="10">
        <f t="shared" si="291"/>
        <v>166.67</v>
      </c>
      <c r="Q3763" s="12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 s="15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 s="10">
        <f t="shared" si="291"/>
        <v>47.43</v>
      </c>
      <c r="Q3764" s="12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 s="15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 s="10">
        <f t="shared" si="291"/>
        <v>64.94</v>
      </c>
      <c r="Q3765" s="12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 s="1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 s="10">
        <f t="shared" si="291"/>
        <v>55.56</v>
      </c>
      <c r="Q3766" s="12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 s="15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 s="10">
        <f t="shared" si="291"/>
        <v>74.22</v>
      </c>
      <c r="Q3767" s="12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 s="15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 s="10">
        <f t="shared" si="291"/>
        <v>106.93</v>
      </c>
      <c r="Q3768" s="12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 s="15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 s="10">
        <f t="shared" si="291"/>
        <v>41.7</v>
      </c>
      <c r="Q3769" s="12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 s="15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 s="10">
        <f t="shared" si="291"/>
        <v>74.239999999999995</v>
      </c>
      <c r="Q3770" s="12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 s="15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 s="10">
        <f t="shared" si="291"/>
        <v>73.33</v>
      </c>
      <c r="Q3771" s="12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 s="15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 s="10">
        <f t="shared" si="291"/>
        <v>100</v>
      </c>
      <c r="Q3772" s="12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 s="15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 s="10">
        <f t="shared" si="291"/>
        <v>38.42</v>
      </c>
      <c r="Q3773" s="12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 s="15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 s="10">
        <f t="shared" si="291"/>
        <v>166.97</v>
      </c>
      <c r="Q3774" s="12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 s="15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 s="10">
        <f t="shared" si="291"/>
        <v>94.91</v>
      </c>
      <c r="Q3775" s="12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 s="1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 s="10">
        <f t="shared" si="291"/>
        <v>100</v>
      </c>
      <c r="Q3776" s="12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 s="15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 s="10">
        <f t="shared" si="291"/>
        <v>143.21</v>
      </c>
      <c r="Q3777" s="12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 s="15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95">ROUND(E3778/D3778*100,0)</f>
        <v>107</v>
      </c>
      <c r="P3778" s="10">
        <f t="shared" si="291"/>
        <v>90.82</v>
      </c>
      <c r="Q3778" s="12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 s="15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95"/>
        <v>143</v>
      </c>
      <c r="P3779" s="10">
        <f t="shared" ref="P3779:P3842" si="296">IFERROR(ROUND(E3779/L3779,2),0)</f>
        <v>48.54</v>
      </c>
      <c r="Q3779" s="12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 s="15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 s="10">
        <f t="shared" si="296"/>
        <v>70.03</v>
      </c>
      <c r="Q3780" s="12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 s="15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 s="10">
        <f t="shared" si="296"/>
        <v>135.63</v>
      </c>
      <c r="Q3781" s="12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 s="15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 s="10">
        <f t="shared" si="296"/>
        <v>100</v>
      </c>
      <c r="Q3782" s="12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 s="15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 s="10">
        <f t="shared" si="296"/>
        <v>94.9</v>
      </c>
      <c r="Q3783" s="12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 s="15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 s="10">
        <f t="shared" si="296"/>
        <v>75.37</v>
      </c>
      <c r="Q3784" s="12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 s="15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 s="10">
        <f t="shared" si="296"/>
        <v>64.459999999999994</v>
      </c>
      <c r="Q3785" s="12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 s="1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 s="10">
        <f t="shared" si="296"/>
        <v>115</v>
      </c>
      <c r="Q3786" s="12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 s="15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 s="10">
        <f t="shared" si="296"/>
        <v>100.5</v>
      </c>
      <c r="Q3787" s="12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 s="15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 s="10">
        <f t="shared" si="296"/>
        <v>93.77</v>
      </c>
      <c r="Q3788" s="12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 s="15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 s="10">
        <f t="shared" si="296"/>
        <v>35.1</v>
      </c>
      <c r="Q3789" s="12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 s="15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 s="10">
        <f t="shared" si="296"/>
        <v>500</v>
      </c>
      <c r="Q3790" s="12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 s="15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 s="10">
        <f t="shared" si="296"/>
        <v>29</v>
      </c>
      <c r="Q3791" s="12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 s="15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 s="10">
        <f t="shared" si="296"/>
        <v>0</v>
      </c>
      <c r="Q3792" s="12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 s="15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 s="10">
        <f t="shared" si="296"/>
        <v>0</v>
      </c>
      <c r="Q3793" s="12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 s="15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 s="10">
        <f t="shared" si="296"/>
        <v>17.5</v>
      </c>
      <c r="Q3794" s="12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 s="15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 s="10">
        <f t="shared" si="296"/>
        <v>174</v>
      </c>
      <c r="Q3795" s="12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 s="1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 s="10">
        <f t="shared" si="296"/>
        <v>50</v>
      </c>
      <c r="Q3796" s="12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 s="15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 s="10">
        <f t="shared" si="296"/>
        <v>5</v>
      </c>
      <c r="Q3797" s="12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 s="15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 s="10">
        <f t="shared" si="296"/>
        <v>1</v>
      </c>
      <c r="Q3798" s="12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 s="15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 s="10">
        <f t="shared" si="296"/>
        <v>145.41</v>
      </c>
      <c r="Q3799" s="12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 s="15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 s="10">
        <f t="shared" si="296"/>
        <v>205</v>
      </c>
      <c r="Q3800" s="12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 s="15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 s="10">
        <f t="shared" si="296"/>
        <v>100.5</v>
      </c>
      <c r="Q3801" s="12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 s="15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 s="10">
        <f t="shared" si="296"/>
        <v>55.06</v>
      </c>
      <c r="Q3802" s="12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 s="15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 s="10">
        <f t="shared" si="296"/>
        <v>47.33</v>
      </c>
      <c r="Q3803" s="12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 s="15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 s="10">
        <f t="shared" si="296"/>
        <v>0</v>
      </c>
      <c r="Q3804" s="12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 s="15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 s="10">
        <f t="shared" si="296"/>
        <v>58.95</v>
      </c>
      <c r="Q3805" s="12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 s="1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 s="10">
        <f t="shared" si="296"/>
        <v>0</v>
      </c>
      <c r="Q3806" s="12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 s="15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 s="10">
        <f t="shared" si="296"/>
        <v>1.5</v>
      </c>
      <c r="Q3807" s="12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 s="15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 s="10">
        <f t="shared" si="296"/>
        <v>5</v>
      </c>
      <c r="Q3808" s="12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 s="15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 s="10">
        <f t="shared" si="296"/>
        <v>50.56</v>
      </c>
      <c r="Q3809" s="12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 s="15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 s="10">
        <f t="shared" si="296"/>
        <v>41.67</v>
      </c>
      <c r="Q3810" s="12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 s="15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 s="10">
        <f t="shared" si="296"/>
        <v>53.29</v>
      </c>
      <c r="Q3811" s="12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 s="15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 s="10">
        <f t="shared" si="296"/>
        <v>70.23</v>
      </c>
      <c r="Q3812" s="12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 s="15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 s="10">
        <f t="shared" si="296"/>
        <v>43.42</v>
      </c>
      <c r="Q3813" s="12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 s="15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 s="10">
        <f t="shared" si="296"/>
        <v>199.18</v>
      </c>
      <c r="Q3814" s="12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 s="15">
        <f t="shared" si="299"/>
        <v>2015</v>
      </c>
    </row>
    <row r="3815" spans="1:21" ht="43.5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 s="10">
        <f t="shared" si="296"/>
        <v>78.52</v>
      </c>
      <c r="Q3815" s="12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 s="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 s="10">
        <f t="shared" si="296"/>
        <v>61.82</v>
      </c>
      <c r="Q3816" s="12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 s="15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 s="10">
        <f t="shared" si="296"/>
        <v>50</v>
      </c>
      <c r="Q3817" s="12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 s="15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 s="10">
        <f t="shared" si="296"/>
        <v>48.34</v>
      </c>
      <c r="Q3818" s="12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 s="15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 s="10">
        <f t="shared" si="296"/>
        <v>107.25</v>
      </c>
      <c r="Q3819" s="12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 s="15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 s="10">
        <f t="shared" si="296"/>
        <v>57</v>
      </c>
      <c r="Q3820" s="12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 s="15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 s="10">
        <f t="shared" si="296"/>
        <v>40.92</v>
      </c>
      <c r="Q3821" s="12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 s="15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 s="10">
        <f t="shared" si="296"/>
        <v>21.5</v>
      </c>
      <c r="Q3822" s="12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 s="15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 s="10">
        <f t="shared" si="296"/>
        <v>79.540000000000006</v>
      </c>
      <c r="Q3823" s="12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 s="15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 s="10">
        <f t="shared" si="296"/>
        <v>72.38</v>
      </c>
      <c r="Q3824" s="12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 s="15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 s="10">
        <f t="shared" si="296"/>
        <v>64.63</v>
      </c>
      <c r="Q3825" s="12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 s="1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 s="10">
        <f t="shared" si="296"/>
        <v>38.57</v>
      </c>
      <c r="Q3826" s="12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 s="15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 s="10">
        <f t="shared" si="296"/>
        <v>107.57</v>
      </c>
      <c r="Q3827" s="12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 s="15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 s="10">
        <f t="shared" si="296"/>
        <v>27.5</v>
      </c>
      <c r="Q3828" s="12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 s="15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 s="10">
        <f t="shared" si="296"/>
        <v>70.459999999999994</v>
      </c>
      <c r="Q3829" s="12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 s="15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 s="10">
        <f t="shared" si="296"/>
        <v>178.57</v>
      </c>
      <c r="Q3830" s="12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 s="15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 s="10">
        <f t="shared" si="296"/>
        <v>62.63</v>
      </c>
      <c r="Q3831" s="12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 s="15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 s="10">
        <f t="shared" si="296"/>
        <v>75</v>
      </c>
      <c r="Q3832" s="12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 s="15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 s="10">
        <f t="shared" si="296"/>
        <v>58.9</v>
      </c>
      <c r="Q3833" s="12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 s="15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 s="10">
        <f t="shared" si="296"/>
        <v>139.56</v>
      </c>
      <c r="Q3834" s="12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 s="15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 s="10">
        <f t="shared" si="296"/>
        <v>70</v>
      </c>
      <c r="Q3835" s="12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 s="1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 s="10">
        <f t="shared" si="296"/>
        <v>57.39</v>
      </c>
      <c r="Q3836" s="12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 s="15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 s="10">
        <f t="shared" si="296"/>
        <v>40</v>
      </c>
      <c r="Q3837" s="12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 s="15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 s="10">
        <f t="shared" si="296"/>
        <v>64.290000000000006</v>
      </c>
      <c r="Q3838" s="12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 s="15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 s="10">
        <f t="shared" si="296"/>
        <v>120.12</v>
      </c>
      <c r="Q3839" s="12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 s="15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 s="10">
        <f t="shared" si="296"/>
        <v>1008.24</v>
      </c>
      <c r="Q3840" s="12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 s="15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 s="10">
        <f t="shared" si="296"/>
        <v>63.28</v>
      </c>
      <c r="Q3841" s="12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 s="15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300">ROUND(E3842/D3842*100,0)</f>
        <v>6500</v>
      </c>
      <c r="P3842" s="10">
        <f t="shared" si="296"/>
        <v>21.67</v>
      </c>
      <c r="Q3842" s="12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 s="15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300"/>
        <v>9</v>
      </c>
      <c r="P3843" s="10">
        <f t="shared" ref="P3843:P3906" si="301">IFERROR(ROUND(E3843/L3843,2),0)</f>
        <v>25.65</v>
      </c>
      <c r="Q3843" s="12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 s="15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 s="10">
        <f t="shared" si="301"/>
        <v>47.7</v>
      </c>
      <c r="Q3844" s="12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 s="15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 s="10">
        <f t="shared" si="301"/>
        <v>56.05</v>
      </c>
      <c r="Q3845" s="12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 s="1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 s="10">
        <f t="shared" si="301"/>
        <v>81.319999999999993</v>
      </c>
      <c r="Q3846" s="12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 s="15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 s="10">
        <f t="shared" si="301"/>
        <v>70.17</v>
      </c>
      <c r="Q3847" s="12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 s="15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 s="10">
        <f t="shared" si="301"/>
        <v>23.63</v>
      </c>
      <c r="Q3848" s="12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 s="15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 s="10">
        <f t="shared" si="301"/>
        <v>188.56</v>
      </c>
      <c r="Q3849" s="12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 s="15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 s="10">
        <f t="shared" si="301"/>
        <v>49.51</v>
      </c>
      <c r="Q3850" s="12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 s="15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 s="10">
        <f t="shared" si="301"/>
        <v>75.459999999999994</v>
      </c>
      <c r="Q3851" s="12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 s="15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 s="10">
        <f t="shared" si="301"/>
        <v>9.5</v>
      </c>
      <c r="Q3852" s="12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 s="15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 s="10">
        <f t="shared" si="301"/>
        <v>35.5</v>
      </c>
      <c r="Q3853" s="12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 s="15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 s="10">
        <f t="shared" si="301"/>
        <v>10</v>
      </c>
      <c r="Q3854" s="12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 s="15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 s="10">
        <f t="shared" si="301"/>
        <v>13</v>
      </c>
      <c r="Q3855" s="12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 s="1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 s="10">
        <f t="shared" si="301"/>
        <v>89.4</v>
      </c>
      <c r="Q3856" s="12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 s="15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 s="10">
        <f t="shared" si="301"/>
        <v>25</v>
      </c>
      <c r="Q3857" s="12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 s="15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 s="10">
        <f t="shared" si="301"/>
        <v>1</v>
      </c>
      <c r="Q3858" s="12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 s="15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 s="10">
        <f t="shared" si="301"/>
        <v>65</v>
      </c>
      <c r="Q3859" s="12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 s="15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 s="10">
        <f t="shared" si="301"/>
        <v>10</v>
      </c>
      <c r="Q3860" s="12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 s="15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 s="10">
        <f t="shared" si="301"/>
        <v>1</v>
      </c>
      <c r="Q3861" s="12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 s="15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 s="10">
        <f t="shared" si="301"/>
        <v>81.540000000000006</v>
      </c>
      <c r="Q3862" s="12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 s="15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 s="10">
        <f t="shared" si="301"/>
        <v>100</v>
      </c>
      <c r="Q3863" s="12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 s="15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 s="10">
        <f t="shared" si="301"/>
        <v>1</v>
      </c>
      <c r="Q3864" s="12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 s="15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 s="10">
        <f t="shared" si="301"/>
        <v>0</v>
      </c>
      <c r="Q3865" s="12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 s="1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 s="10">
        <f t="shared" si="301"/>
        <v>20</v>
      </c>
      <c r="Q3866" s="12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 s="15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 s="10">
        <f t="shared" si="301"/>
        <v>46.43</v>
      </c>
      <c r="Q3867" s="12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 s="15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 s="10">
        <f t="shared" si="301"/>
        <v>5.5</v>
      </c>
      <c r="Q3868" s="12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 s="15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 s="10">
        <f t="shared" si="301"/>
        <v>50.2</v>
      </c>
      <c r="Q3869" s="12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 s="15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 s="10">
        <f t="shared" si="301"/>
        <v>10</v>
      </c>
      <c r="Q3870" s="12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 s="15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 s="10">
        <f t="shared" si="301"/>
        <v>30.13</v>
      </c>
      <c r="Q3871" s="12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 s="15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 s="10">
        <f t="shared" si="301"/>
        <v>150</v>
      </c>
      <c r="Q3872" s="12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 s="15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 s="10">
        <f t="shared" si="301"/>
        <v>13.33</v>
      </c>
      <c r="Q3873" s="12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 s="15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 s="10">
        <f t="shared" si="301"/>
        <v>0</v>
      </c>
      <c r="Q3874" s="12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 s="15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 s="10">
        <f t="shared" si="301"/>
        <v>0</v>
      </c>
      <c r="Q3875" s="12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 s="1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 s="10">
        <f t="shared" si="301"/>
        <v>0</v>
      </c>
      <c r="Q3876" s="12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 s="15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 s="10">
        <f t="shared" si="301"/>
        <v>0</v>
      </c>
      <c r="Q3877" s="12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 s="15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 s="10">
        <f t="shared" si="301"/>
        <v>44.76</v>
      </c>
      <c r="Q3878" s="12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 s="15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 s="10">
        <f t="shared" si="301"/>
        <v>88.64</v>
      </c>
      <c r="Q3879" s="12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 s="15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 s="10">
        <f t="shared" si="301"/>
        <v>10</v>
      </c>
      <c r="Q3880" s="12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 s="15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 s="10">
        <f t="shared" si="301"/>
        <v>0</v>
      </c>
      <c r="Q3881" s="12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 s="15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 s="10">
        <f t="shared" si="301"/>
        <v>57.65</v>
      </c>
      <c r="Q3882" s="12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 s="15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 s="10">
        <f t="shared" si="301"/>
        <v>25</v>
      </c>
      <c r="Q3883" s="12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 s="15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 s="10">
        <f t="shared" si="301"/>
        <v>0</v>
      </c>
      <c r="Q3884" s="12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 s="15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 s="10">
        <f t="shared" si="301"/>
        <v>0</v>
      </c>
      <c r="Q3885" s="12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 s="1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 s="10">
        <f t="shared" si="301"/>
        <v>0</v>
      </c>
      <c r="Q3886" s="12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 s="15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 s="10">
        <f t="shared" si="301"/>
        <v>0</v>
      </c>
      <c r="Q3887" s="12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 s="15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 s="10">
        <f t="shared" si="301"/>
        <v>0</v>
      </c>
      <c r="Q3888" s="12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 s="15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 s="10">
        <f t="shared" si="301"/>
        <v>17.5</v>
      </c>
      <c r="Q3889" s="12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 s="15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 s="10">
        <f t="shared" si="301"/>
        <v>38.71</v>
      </c>
      <c r="Q3890" s="12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 s="15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 s="10">
        <f t="shared" si="301"/>
        <v>13.11</v>
      </c>
      <c r="Q3891" s="12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 s="15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 s="10">
        <f t="shared" si="301"/>
        <v>315.5</v>
      </c>
      <c r="Q3892" s="12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 s="15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 s="10">
        <f t="shared" si="301"/>
        <v>37.14</v>
      </c>
      <c r="Q3893" s="12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 s="15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 s="10">
        <f t="shared" si="301"/>
        <v>0</v>
      </c>
      <c r="Q3894" s="12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 s="15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 s="10">
        <f t="shared" si="301"/>
        <v>128.27000000000001</v>
      </c>
      <c r="Q3895" s="12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 s="1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 s="10">
        <f t="shared" si="301"/>
        <v>47.27</v>
      </c>
      <c r="Q3896" s="12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 s="15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 s="10">
        <f t="shared" si="301"/>
        <v>50</v>
      </c>
      <c r="Q3897" s="12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 s="15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 s="10">
        <f t="shared" si="301"/>
        <v>42.5</v>
      </c>
      <c r="Q3898" s="12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 s="15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 s="10">
        <f t="shared" si="301"/>
        <v>44</v>
      </c>
      <c r="Q3899" s="12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 s="15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 s="10">
        <f t="shared" si="301"/>
        <v>50.88</v>
      </c>
      <c r="Q3900" s="12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 s="15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 s="10">
        <f t="shared" si="301"/>
        <v>62.5</v>
      </c>
      <c r="Q3901" s="12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 s="15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 s="10">
        <f t="shared" si="301"/>
        <v>27</v>
      </c>
      <c r="Q3902" s="12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 s="15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 s="10">
        <f t="shared" si="301"/>
        <v>25</v>
      </c>
      <c r="Q3903" s="12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 s="15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 s="10">
        <f t="shared" si="301"/>
        <v>47.26</v>
      </c>
      <c r="Q3904" s="12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 s="15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 s="10">
        <f t="shared" si="301"/>
        <v>0</v>
      </c>
      <c r="Q3905" s="12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 s="1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305">ROUND(E3906/D3906*100,0)</f>
        <v>0</v>
      </c>
      <c r="P3906" s="10">
        <f t="shared" si="301"/>
        <v>1.5</v>
      </c>
      <c r="Q3906" s="12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 s="15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305"/>
        <v>12</v>
      </c>
      <c r="P3907" s="10">
        <f t="shared" ref="P3907:P3970" si="306">IFERROR(ROUND(E3907/L3907,2),0)</f>
        <v>24.71</v>
      </c>
      <c r="Q3907" s="12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 s="15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 s="10">
        <f t="shared" si="306"/>
        <v>63.13</v>
      </c>
      <c r="Q3908" s="12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 s="15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 s="10">
        <f t="shared" si="306"/>
        <v>38.25</v>
      </c>
      <c r="Q3909" s="12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 s="15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 s="10">
        <f t="shared" si="306"/>
        <v>16.25</v>
      </c>
      <c r="Q3910" s="12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 s="15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 s="10">
        <f t="shared" si="306"/>
        <v>33.75</v>
      </c>
      <c r="Q3911" s="12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 s="15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 s="10">
        <f t="shared" si="306"/>
        <v>61.67</v>
      </c>
      <c r="Q3912" s="12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 s="15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 s="10">
        <f t="shared" si="306"/>
        <v>83.14</v>
      </c>
      <c r="Q3913" s="12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 s="15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 s="10">
        <f t="shared" si="306"/>
        <v>1</v>
      </c>
      <c r="Q3914" s="12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 s="15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 s="10">
        <f t="shared" si="306"/>
        <v>142.86000000000001</v>
      </c>
      <c r="Q3915" s="12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 s="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 s="10">
        <f t="shared" si="306"/>
        <v>33.67</v>
      </c>
      <c r="Q3916" s="12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 s="15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 s="10">
        <f t="shared" si="306"/>
        <v>5</v>
      </c>
      <c r="Q3917" s="12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 s="15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 s="10">
        <f t="shared" si="306"/>
        <v>0</v>
      </c>
      <c r="Q3918" s="12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 s="15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 s="10">
        <f t="shared" si="306"/>
        <v>10</v>
      </c>
      <c r="Q3919" s="12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 s="15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 s="10">
        <f t="shared" si="306"/>
        <v>40</v>
      </c>
      <c r="Q3920" s="12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 s="15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 s="10">
        <f t="shared" si="306"/>
        <v>30</v>
      </c>
      <c r="Q3921" s="12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 s="15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 s="10">
        <f t="shared" si="306"/>
        <v>45</v>
      </c>
      <c r="Q3922" s="12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 s="15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 s="10">
        <f t="shared" si="306"/>
        <v>0</v>
      </c>
      <c r="Q3923" s="12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 s="15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 s="10">
        <f t="shared" si="306"/>
        <v>10.17</v>
      </c>
      <c r="Q3924" s="12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 s="15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 s="10">
        <f t="shared" si="306"/>
        <v>81.41</v>
      </c>
      <c r="Q3925" s="12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 s="1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 s="10">
        <f t="shared" si="306"/>
        <v>57.25</v>
      </c>
      <c r="Q3926" s="12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 s="15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 s="10">
        <f t="shared" si="306"/>
        <v>5</v>
      </c>
      <c r="Q3927" s="12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 s="15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 s="10">
        <f t="shared" si="306"/>
        <v>15</v>
      </c>
      <c r="Q3928" s="12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 s="15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 s="10">
        <f t="shared" si="306"/>
        <v>12.5</v>
      </c>
      <c r="Q3929" s="12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 s="15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 s="10">
        <f t="shared" si="306"/>
        <v>93</v>
      </c>
      <c r="Q3930" s="12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 s="15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 s="10">
        <f t="shared" si="306"/>
        <v>32.36</v>
      </c>
      <c r="Q3931" s="12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 s="15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 s="10">
        <f t="shared" si="306"/>
        <v>0</v>
      </c>
      <c r="Q3932" s="12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 s="15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 s="10">
        <f t="shared" si="306"/>
        <v>0</v>
      </c>
      <c r="Q3933" s="12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 s="15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 s="10">
        <f t="shared" si="306"/>
        <v>1</v>
      </c>
      <c r="Q3934" s="12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 s="15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 s="10">
        <f t="shared" si="306"/>
        <v>91.83</v>
      </c>
      <c r="Q3935" s="12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 s="1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 s="10">
        <f t="shared" si="306"/>
        <v>45.83</v>
      </c>
      <c r="Q3936" s="12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 s="15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 s="10">
        <f t="shared" si="306"/>
        <v>57.17</v>
      </c>
      <c r="Q3937" s="12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 s="15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 s="10">
        <f t="shared" si="306"/>
        <v>0</v>
      </c>
      <c r="Q3938" s="12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 s="15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 s="10">
        <f t="shared" si="306"/>
        <v>248.5</v>
      </c>
      <c r="Q3939" s="12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 s="15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 s="10">
        <f t="shared" si="306"/>
        <v>79.400000000000006</v>
      </c>
      <c r="Q3940" s="12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 s="15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 s="10">
        <f t="shared" si="306"/>
        <v>5</v>
      </c>
      <c r="Q3941" s="12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 s="15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 s="10">
        <f t="shared" si="306"/>
        <v>5.5</v>
      </c>
      <c r="Q3942" s="12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 s="15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 s="10">
        <f t="shared" si="306"/>
        <v>25</v>
      </c>
      <c r="Q3943" s="12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 s="15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 s="10">
        <f t="shared" si="306"/>
        <v>0</v>
      </c>
      <c r="Q3944" s="12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 s="15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 s="10">
        <f t="shared" si="306"/>
        <v>137.08000000000001</v>
      </c>
      <c r="Q3945" s="12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 s="1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 s="10">
        <f t="shared" si="306"/>
        <v>0</v>
      </c>
      <c r="Q3946" s="12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 s="15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 s="10">
        <f t="shared" si="306"/>
        <v>5</v>
      </c>
      <c r="Q3947" s="12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 s="15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 s="10">
        <f t="shared" si="306"/>
        <v>39</v>
      </c>
      <c r="Q3948" s="12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 s="15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 s="10">
        <f t="shared" si="306"/>
        <v>50.5</v>
      </c>
      <c r="Q3949" s="12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 s="15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 s="10">
        <f t="shared" si="306"/>
        <v>0</v>
      </c>
      <c r="Q3950" s="12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 s="15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 s="10">
        <f t="shared" si="306"/>
        <v>49.28</v>
      </c>
      <c r="Q3951" s="12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 s="15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 s="10">
        <f t="shared" si="306"/>
        <v>25</v>
      </c>
      <c r="Q3952" s="12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 s="15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 s="10">
        <f t="shared" si="306"/>
        <v>1</v>
      </c>
      <c r="Q3953" s="12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 s="15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 s="10">
        <f t="shared" si="306"/>
        <v>25</v>
      </c>
      <c r="Q3954" s="12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 s="15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 s="10">
        <f t="shared" si="306"/>
        <v>0</v>
      </c>
      <c r="Q3955" s="12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 s="1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 s="10">
        <f t="shared" si="306"/>
        <v>0</v>
      </c>
      <c r="Q3956" s="12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 s="15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 s="10">
        <f t="shared" si="306"/>
        <v>53.13</v>
      </c>
      <c r="Q3957" s="12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 s="15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 s="10">
        <f t="shared" si="306"/>
        <v>0</v>
      </c>
      <c r="Q3958" s="12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 s="15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 s="10">
        <f t="shared" si="306"/>
        <v>7</v>
      </c>
      <c r="Q3959" s="12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 s="15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 s="10">
        <f t="shared" si="306"/>
        <v>40.06</v>
      </c>
      <c r="Q3960" s="12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 s="15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 s="10">
        <f t="shared" si="306"/>
        <v>24.33</v>
      </c>
      <c r="Q3961" s="12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 s="15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 s="10">
        <f t="shared" si="306"/>
        <v>11.25</v>
      </c>
      <c r="Q3962" s="12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 s="15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 s="10">
        <f t="shared" si="306"/>
        <v>10.5</v>
      </c>
      <c r="Q3963" s="12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 s="15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 s="10">
        <f t="shared" si="306"/>
        <v>15</v>
      </c>
      <c r="Q3964" s="12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 s="15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 s="10">
        <f t="shared" si="306"/>
        <v>0</v>
      </c>
      <c r="Q3965" s="12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 s="1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 s="10">
        <f t="shared" si="306"/>
        <v>42</v>
      </c>
      <c r="Q3966" s="12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 s="15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 s="10">
        <f t="shared" si="306"/>
        <v>71.25</v>
      </c>
      <c r="Q3967" s="12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 s="15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 s="10">
        <f t="shared" si="306"/>
        <v>22.5</v>
      </c>
      <c r="Q3968" s="12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 s="15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 s="10">
        <f t="shared" si="306"/>
        <v>41</v>
      </c>
      <c r="Q3969" s="12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 s="15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310">ROUND(E3970/D3970*100,0)</f>
        <v>11</v>
      </c>
      <c r="P3970" s="10">
        <f t="shared" si="306"/>
        <v>47.91</v>
      </c>
      <c r="Q3970" s="12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 s="15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310"/>
        <v>7</v>
      </c>
      <c r="P3971" s="10">
        <f t="shared" ref="P3971:P4034" si="311">IFERROR(ROUND(E3971/L3971,2),0)</f>
        <v>35.17</v>
      </c>
      <c r="Q3971" s="12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 s="15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 s="10">
        <f t="shared" si="311"/>
        <v>5.5</v>
      </c>
      <c r="Q3972" s="12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 s="15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 s="10">
        <f t="shared" si="311"/>
        <v>22.67</v>
      </c>
      <c r="Q3973" s="12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 s="15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 s="10">
        <f t="shared" si="311"/>
        <v>26.38</v>
      </c>
      <c r="Q3974" s="12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 s="15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 s="10">
        <f t="shared" si="311"/>
        <v>105.54</v>
      </c>
      <c r="Q3975" s="12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 s="15">
        <f t="shared" si="314"/>
        <v>2016</v>
      </c>
    </row>
    <row r="3976" spans="1:21" ht="43.5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 s="10">
        <f t="shared" si="311"/>
        <v>29.09</v>
      </c>
      <c r="Q3976" s="12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 s="15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 s="10">
        <f t="shared" si="311"/>
        <v>0</v>
      </c>
      <c r="Q3977" s="12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 s="15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 s="10">
        <f t="shared" si="311"/>
        <v>62</v>
      </c>
      <c r="Q3978" s="12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 s="15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 s="10">
        <f t="shared" si="311"/>
        <v>217.5</v>
      </c>
      <c r="Q3979" s="12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 s="15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 s="10">
        <f t="shared" si="311"/>
        <v>26.75</v>
      </c>
      <c r="Q3980" s="12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 s="15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 s="10">
        <f t="shared" si="311"/>
        <v>18.329999999999998</v>
      </c>
      <c r="Q3981" s="12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 s="15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 s="10">
        <f t="shared" si="311"/>
        <v>64.290000000000006</v>
      </c>
      <c r="Q3982" s="12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 s="15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 s="10">
        <f t="shared" si="311"/>
        <v>175</v>
      </c>
      <c r="Q3983" s="12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 s="15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 s="10">
        <f t="shared" si="311"/>
        <v>34</v>
      </c>
      <c r="Q3984" s="12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 s="15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 s="10">
        <f t="shared" si="311"/>
        <v>84.28</v>
      </c>
      <c r="Q3985" s="12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 s="1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 s="10">
        <f t="shared" si="311"/>
        <v>9.5</v>
      </c>
      <c r="Q3986" s="12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 s="15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 s="10">
        <f t="shared" si="311"/>
        <v>33.74</v>
      </c>
      <c r="Q3987" s="12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 s="15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 s="10">
        <f t="shared" si="311"/>
        <v>37.54</v>
      </c>
      <c r="Q3988" s="12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 s="15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 s="10">
        <f t="shared" si="311"/>
        <v>11.62</v>
      </c>
      <c r="Q3989" s="12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 s="15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 s="10">
        <f t="shared" si="311"/>
        <v>8</v>
      </c>
      <c r="Q3990" s="12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 s="15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 s="10">
        <f t="shared" si="311"/>
        <v>0</v>
      </c>
      <c r="Q3991" s="12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 s="15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 s="10">
        <f t="shared" si="311"/>
        <v>23</v>
      </c>
      <c r="Q3992" s="12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 s="15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 s="10">
        <f t="shared" si="311"/>
        <v>100</v>
      </c>
      <c r="Q3993" s="12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 s="15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 s="10">
        <f t="shared" si="311"/>
        <v>60.11</v>
      </c>
      <c r="Q3994" s="12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 s="15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 s="10">
        <f t="shared" si="311"/>
        <v>3</v>
      </c>
      <c r="Q3995" s="12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 s="1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 s="10">
        <f t="shared" si="311"/>
        <v>5</v>
      </c>
      <c r="Q3996" s="12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 s="15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 s="10">
        <f t="shared" si="311"/>
        <v>17.5</v>
      </c>
      <c r="Q3997" s="12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 s="15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 s="10">
        <f t="shared" si="311"/>
        <v>29.24</v>
      </c>
      <c r="Q3998" s="12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 s="15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 s="10">
        <f t="shared" si="311"/>
        <v>0</v>
      </c>
      <c r="Q3999" s="12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 s="15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 s="10">
        <f t="shared" si="311"/>
        <v>59.58</v>
      </c>
      <c r="Q4000" s="12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 s="15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 s="10">
        <f t="shared" si="311"/>
        <v>82.57</v>
      </c>
      <c r="Q4001" s="12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 s="15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 s="10">
        <f t="shared" si="311"/>
        <v>10</v>
      </c>
      <c r="Q4002" s="12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 s="15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 s="10">
        <f t="shared" si="311"/>
        <v>32.36</v>
      </c>
      <c r="Q4003" s="12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 s="15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 s="10">
        <f t="shared" si="311"/>
        <v>5.75</v>
      </c>
      <c r="Q4004" s="12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 s="15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 s="10">
        <f t="shared" si="311"/>
        <v>100.5</v>
      </c>
      <c r="Q4005" s="12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 s="1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 s="10">
        <f t="shared" si="311"/>
        <v>1</v>
      </c>
      <c r="Q4006" s="12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 s="15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 s="10">
        <f t="shared" si="311"/>
        <v>20</v>
      </c>
      <c r="Q4007" s="12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 s="15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 s="10">
        <f t="shared" si="311"/>
        <v>2</v>
      </c>
      <c r="Q4008" s="12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 s="15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 s="10">
        <f t="shared" si="311"/>
        <v>5</v>
      </c>
      <c r="Q4009" s="12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 s="15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 s="10">
        <f t="shared" si="311"/>
        <v>15</v>
      </c>
      <c r="Q4010" s="12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 s="15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 s="10">
        <f t="shared" si="311"/>
        <v>25</v>
      </c>
      <c r="Q4011" s="12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 s="15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 s="10">
        <f t="shared" si="311"/>
        <v>45.84</v>
      </c>
      <c r="Q4012" s="12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 s="15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 s="10">
        <f t="shared" si="311"/>
        <v>4.75</v>
      </c>
      <c r="Q4013" s="12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 s="15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 s="10">
        <f t="shared" si="311"/>
        <v>0</v>
      </c>
      <c r="Q4014" s="12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 s="15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 s="10">
        <f t="shared" si="311"/>
        <v>13</v>
      </c>
      <c r="Q4015" s="12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 s="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 s="10">
        <f t="shared" si="311"/>
        <v>0</v>
      </c>
      <c r="Q4016" s="12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 s="15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 s="10">
        <f t="shared" si="311"/>
        <v>1</v>
      </c>
      <c r="Q4017" s="12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 s="15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 s="10">
        <f t="shared" si="311"/>
        <v>10</v>
      </c>
      <c r="Q4018" s="12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 s="15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 s="10">
        <f t="shared" si="311"/>
        <v>52.5</v>
      </c>
      <c r="Q4019" s="12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 s="15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 s="10">
        <f t="shared" si="311"/>
        <v>32.5</v>
      </c>
      <c r="Q4020" s="12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 s="15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 s="10">
        <f t="shared" si="311"/>
        <v>7.25</v>
      </c>
      <c r="Q4021" s="12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 s="15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 s="10">
        <f t="shared" si="311"/>
        <v>33.33</v>
      </c>
      <c r="Q4022" s="12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 s="15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 s="10">
        <f t="shared" si="311"/>
        <v>62.5</v>
      </c>
      <c r="Q4023" s="12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 s="15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 s="10">
        <f t="shared" si="311"/>
        <v>63.56</v>
      </c>
      <c r="Q4024" s="12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 s="15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 s="10">
        <f t="shared" si="311"/>
        <v>0</v>
      </c>
      <c r="Q4025" s="12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 s="1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 s="10">
        <f t="shared" si="311"/>
        <v>10</v>
      </c>
      <c r="Q4026" s="12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 s="15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 s="10">
        <f t="shared" si="311"/>
        <v>62.5</v>
      </c>
      <c r="Q4027" s="12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 s="15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 s="10">
        <f t="shared" si="311"/>
        <v>0</v>
      </c>
      <c r="Q4028" s="12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 s="15">
        <f t="shared" si="314"/>
        <v>2015</v>
      </c>
    </row>
    <row r="4029" spans="1:21" ht="43.5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 s="10">
        <f t="shared" si="311"/>
        <v>30.71</v>
      </c>
      <c r="Q4029" s="12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 s="15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 s="10">
        <f t="shared" si="311"/>
        <v>51</v>
      </c>
      <c r="Q4030" s="12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 s="15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 s="10">
        <f t="shared" si="311"/>
        <v>0</v>
      </c>
      <c r="Q4031" s="12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 s="15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 s="10">
        <f t="shared" si="311"/>
        <v>66.67</v>
      </c>
      <c r="Q4032" s="12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 s="15">
        <f t="shared" si="314"/>
        <v>2016</v>
      </c>
    </row>
    <row r="4033" spans="1:21" ht="43.5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 s="10">
        <f t="shared" si="311"/>
        <v>0</v>
      </c>
      <c r="Q4033" s="12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 s="15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315">ROUND(E4034/D4034*100,0)</f>
        <v>7</v>
      </c>
      <c r="P4034" s="10">
        <f t="shared" si="311"/>
        <v>59</v>
      </c>
      <c r="Q4034" s="12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 s="15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315"/>
        <v>26</v>
      </c>
      <c r="P4035" s="10">
        <f t="shared" ref="P4035:P4098" si="316">IFERROR(ROUND(E4035/L4035,2),0)</f>
        <v>65.34</v>
      </c>
      <c r="Q4035" s="12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 s="1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 s="10">
        <f t="shared" si="316"/>
        <v>100</v>
      </c>
      <c r="Q4036" s="12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 s="15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 s="10">
        <f t="shared" si="316"/>
        <v>147.4</v>
      </c>
      <c r="Q4037" s="12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 s="15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 s="10">
        <f t="shared" si="316"/>
        <v>166.06</v>
      </c>
      <c r="Q4038" s="12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 s="15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 s="10">
        <f t="shared" si="316"/>
        <v>40</v>
      </c>
      <c r="Q4039" s="12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 s="15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 s="10">
        <f t="shared" si="316"/>
        <v>75.25</v>
      </c>
      <c r="Q4040" s="12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 s="15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 s="10">
        <f t="shared" si="316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 s="15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 s="10">
        <f t="shared" si="316"/>
        <v>1250</v>
      </c>
      <c r="Q4042" s="12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 s="15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 s="10">
        <f t="shared" si="316"/>
        <v>10.5</v>
      </c>
      <c r="Q4043" s="12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 s="15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 s="10">
        <f t="shared" si="316"/>
        <v>7</v>
      </c>
      <c r="Q4044" s="12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 s="15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 s="10">
        <f t="shared" si="316"/>
        <v>0</v>
      </c>
      <c r="Q4045" s="12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 s="1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 s="10">
        <f t="shared" si="316"/>
        <v>56.25</v>
      </c>
      <c r="Q4046" s="12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 s="15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 s="10">
        <f t="shared" si="316"/>
        <v>1</v>
      </c>
      <c r="Q4047" s="12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 s="15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 s="10">
        <f t="shared" si="316"/>
        <v>38.33</v>
      </c>
      <c r="Q4048" s="12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 s="15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 s="10">
        <f t="shared" si="316"/>
        <v>27.5</v>
      </c>
      <c r="Q4049" s="12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 s="15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 s="10">
        <f t="shared" si="316"/>
        <v>32.979999999999997</v>
      </c>
      <c r="Q4050" s="12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 s="15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 s="10">
        <f t="shared" si="316"/>
        <v>16</v>
      </c>
      <c r="Q4051" s="12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 s="15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 s="10">
        <f t="shared" si="316"/>
        <v>1</v>
      </c>
      <c r="Q4052" s="12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 s="15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 s="10">
        <f t="shared" si="316"/>
        <v>0</v>
      </c>
      <c r="Q4053" s="12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 s="15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 s="10">
        <f t="shared" si="316"/>
        <v>86.62</v>
      </c>
      <c r="Q4054" s="12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 s="15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 s="10">
        <f t="shared" si="316"/>
        <v>55</v>
      </c>
      <c r="Q4055" s="12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 s="1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 s="10">
        <f t="shared" si="316"/>
        <v>0</v>
      </c>
      <c r="Q4056" s="12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 s="15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 s="10">
        <f t="shared" si="316"/>
        <v>41.95</v>
      </c>
      <c r="Q4057" s="12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 s="15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 s="10">
        <f t="shared" si="316"/>
        <v>88.33</v>
      </c>
      <c r="Q4058" s="12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 s="15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 s="10">
        <f t="shared" si="316"/>
        <v>129.16999999999999</v>
      </c>
      <c r="Q4059" s="12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 s="15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 s="10">
        <f t="shared" si="316"/>
        <v>23.75</v>
      </c>
      <c r="Q4060" s="12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 s="15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 s="10">
        <f t="shared" si="316"/>
        <v>35.71</v>
      </c>
      <c r="Q4061" s="12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 s="15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 s="10">
        <f t="shared" si="316"/>
        <v>57</v>
      </c>
      <c r="Q4062" s="12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 s="15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 s="10">
        <f t="shared" si="316"/>
        <v>0</v>
      </c>
      <c r="Q4063" s="12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 s="15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 s="10">
        <f t="shared" si="316"/>
        <v>163.33000000000001</v>
      </c>
      <c r="Q4064" s="12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 s="15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 s="10">
        <f t="shared" si="316"/>
        <v>15</v>
      </c>
      <c r="Q4065" s="12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 s="1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 s="10">
        <f t="shared" si="316"/>
        <v>64.17</v>
      </c>
      <c r="Q4066" s="12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 s="15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 s="10">
        <f t="shared" si="316"/>
        <v>6.75</v>
      </c>
      <c r="Q4067" s="12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 s="15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 s="10">
        <f t="shared" si="316"/>
        <v>25</v>
      </c>
      <c r="Q4068" s="12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 s="15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 s="10">
        <f t="shared" si="316"/>
        <v>179.12</v>
      </c>
      <c r="Q4069" s="12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 s="15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 s="10">
        <f t="shared" si="316"/>
        <v>34.950000000000003</v>
      </c>
      <c r="Q4070" s="12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 s="15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 s="10">
        <f t="shared" si="316"/>
        <v>33.08</v>
      </c>
      <c r="Q4071" s="12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 s="15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 s="10">
        <f t="shared" si="316"/>
        <v>27.5</v>
      </c>
      <c r="Q4072" s="12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 s="15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 s="10">
        <f t="shared" si="316"/>
        <v>0</v>
      </c>
      <c r="Q4073" s="12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 s="15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 s="10">
        <f t="shared" si="316"/>
        <v>2</v>
      </c>
      <c r="Q4074" s="12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 s="15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 s="10">
        <f t="shared" si="316"/>
        <v>18.5</v>
      </c>
      <c r="Q4075" s="12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 s="1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 s="10">
        <f t="shared" si="316"/>
        <v>35</v>
      </c>
      <c r="Q4076" s="12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 s="15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 s="10">
        <f t="shared" si="316"/>
        <v>44.31</v>
      </c>
      <c r="Q4077" s="12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 s="15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 s="10">
        <f t="shared" si="316"/>
        <v>0</v>
      </c>
      <c r="Q4078" s="12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 s="15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 s="10">
        <f t="shared" si="316"/>
        <v>222.5</v>
      </c>
      <c r="Q4079" s="12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 s="15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 s="10">
        <f t="shared" si="316"/>
        <v>0</v>
      </c>
      <c r="Q4080" s="12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 s="15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 s="10">
        <f t="shared" si="316"/>
        <v>5</v>
      </c>
      <c r="Q4081" s="12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 s="15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 s="10">
        <f t="shared" si="316"/>
        <v>0</v>
      </c>
      <c r="Q4082" s="12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 s="15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 s="10">
        <f t="shared" si="316"/>
        <v>29.17</v>
      </c>
      <c r="Q4083" s="12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 s="15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 s="10">
        <f t="shared" si="316"/>
        <v>1.5</v>
      </c>
      <c r="Q4084" s="12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 s="15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 s="10">
        <f t="shared" si="316"/>
        <v>126.5</v>
      </c>
      <c r="Q4085" s="12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 s="1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 s="10">
        <f t="shared" si="316"/>
        <v>10</v>
      </c>
      <c r="Q4086" s="12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 s="15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 s="10">
        <f t="shared" si="316"/>
        <v>10</v>
      </c>
      <c r="Q4087" s="12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 s="15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 s="10">
        <f t="shared" si="316"/>
        <v>9.4</v>
      </c>
      <c r="Q4088" s="12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 s="15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 s="10">
        <f t="shared" si="316"/>
        <v>0</v>
      </c>
      <c r="Q4089" s="12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 s="15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 s="10">
        <f t="shared" si="316"/>
        <v>72</v>
      </c>
      <c r="Q4090" s="12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 s="15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 s="10">
        <f t="shared" si="316"/>
        <v>30</v>
      </c>
      <c r="Q4091" s="12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 s="15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 s="10">
        <f t="shared" si="316"/>
        <v>10.67</v>
      </c>
      <c r="Q4092" s="12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 s="15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 s="10">
        <f t="shared" si="316"/>
        <v>25.5</v>
      </c>
      <c r="Q4093" s="12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 s="15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 s="10">
        <f t="shared" si="316"/>
        <v>20</v>
      </c>
      <c r="Q4094" s="12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 s="15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 s="10">
        <f t="shared" si="316"/>
        <v>15</v>
      </c>
      <c r="Q4095" s="12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 s="1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 s="10">
        <f t="shared" si="316"/>
        <v>91.25</v>
      </c>
      <c r="Q4096" s="12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 s="15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 s="10">
        <f t="shared" si="316"/>
        <v>800</v>
      </c>
      <c r="Q4097" s="12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 s="15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320">ROUND(E4098/D4098*100,0)</f>
        <v>11</v>
      </c>
      <c r="P4098" s="10">
        <f t="shared" si="316"/>
        <v>80</v>
      </c>
      <c r="Q4098" s="12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 s="15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320"/>
        <v>0</v>
      </c>
      <c r="P4099" s="10">
        <f t="shared" ref="P4099:P4115" si="321">IFERROR(ROUND(E4099/L4099,2),0)</f>
        <v>0</v>
      </c>
      <c r="Q4099" s="12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 s="15">
        <f t="shared" ref="U4099:U4115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 s="10">
        <f t="shared" si="321"/>
        <v>0</v>
      </c>
      <c r="Q4100" s="12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 s="15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 s="10">
        <f t="shared" si="321"/>
        <v>50</v>
      </c>
      <c r="Q4101" s="12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 s="15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 s="10">
        <f t="shared" si="321"/>
        <v>0</v>
      </c>
      <c r="Q4102" s="12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 s="15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 s="10">
        <f t="shared" si="321"/>
        <v>0</v>
      </c>
      <c r="Q4103" s="12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 s="15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 s="10">
        <f t="shared" si="321"/>
        <v>22.83</v>
      </c>
      <c r="Q4104" s="12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 s="15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 s="10">
        <f t="shared" si="321"/>
        <v>16.670000000000002</v>
      </c>
      <c r="Q4105" s="12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 s="1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 s="10">
        <f t="shared" si="321"/>
        <v>45.79</v>
      </c>
      <c r="Q4106" s="12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 s="15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 s="10">
        <f t="shared" si="321"/>
        <v>383.33</v>
      </c>
      <c r="Q4107" s="12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 s="15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 s="10">
        <f t="shared" si="321"/>
        <v>106.97</v>
      </c>
      <c r="Q4108" s="12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 s="15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 s="10">
        <f t="shared" si="321"/>
        <v>10.25</v>
      </c>
      <c r="Q4109" s="12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 s="15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 s="10">
        <f t="shared" si="321"/>
        <v>59</v>
      </c>
      <c r="Q4110" s="12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 s="15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 s="10">
        <f t="shared" si="321"/>
        <v>0</v>
      </c>
      <c r="Q4111" s="12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 s="15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 s="10">
        <f t="shared" si="321"/>
        <v>14.33</v>
      </c>
      <c r="Q4112" s="12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 s="15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 s="10">
        <f t="shared" si="321"/>
        <v>15.67</v>
      </c>
      <c r="Q4113" s="12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 s="15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 s="10">
        <f t="shared" si="321"/>
        <v>1</v>
      </c>
      <c r="Q4114" s="12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 s="15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 s="10">
        <f t="shared" si="321"/>
        <v>1</v>
      </c>
      <c r="Q4115" s="12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 s="15">
        <f t="shared" si="324"/>
        <v>2015</v>
      </c>
    </row>
  </sheetData>
  <phoneticPr fontId="4" type="noConversion"/>
  <conditionalFormatting sqref="F1:F1048576">
    <cfRule type="cellIs" dxfId="3" priority="12" operator="equal">
      <formula>"failed"</formula>
    </cfRule>
    <cfRule type="cellIs" dxfId="2" priority="13" operator="equal">
      <formula>"canceled"</formula>
    </cfRule>
    <cfRule type="cellIs" dxfId="1" priority="14" operator="equal">
      <formula>"successful"</formula>
    </cfRule>
    <cfRule type="cellIs" dxfId="0" priority="1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EB62B-B9AD-4905-8122-4600C843E9C0}">
  <dimension ref="A1:F14"/>
  <sheetViews>
    <sheetView workbookViewId="0">
      <selection activeCell="C53" sqref="C53"/>
    </sheetView>
  </sheetViews>
  <sheetFormatPr defaultRowHeight="14.5" x14ac:dyDescent="0.35"/>
  <cols>
    <col min="1" max="1" width="17.1796875" bestFit="1" customWidth="1"/>
    <col min="2" max="2" width="15.54296875" bestFit="1" customWidth="1"/>
    <col min="3" max="3" width="5.81640625" bestFit="1" customWidth="1"/>
    <col min="4" max="4" width="4.1796875" bestFit="1" customWidth="1"/>
    <col min="5" max="5" width="9.54296875" bestFit="1" customWidth="1"/>
    <col min="6" max="6" width="10.7265625" bestFit="1" customWidth="1"/>
  </cols>
  <sheetData>
    <row r="1" spans="1:6" x14ac:dyDescent="0.35">
      <c r="A1" s="13" t="s">
        <v>8222</v>
      </c>
      <c r="B1" t="s">
        <v>8223</v>
      </c>
    </row>
    <row r="3" spans="1:6" x14ac:dyDescent="0.35">
      <c r="A3" s="13" t="s">
        <v>8363</v>
      </c>
      <c r="B3" s="13" t="s">
        <v>8362</v>
      </c>
    </row>
    <row r="4" spans="1:6" x14ac:dyDescent="0.3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8308</v>
      </c>
      <c r="B5" s="15">
        <v>31</v>
      </c>
      <c r="C5" s="15">
        <v>130</v>
      </c>
      <c r="D5" s="15"/>
      <c r="E5" s="15">
        <v>261</v>
      </c>
      <c r="F5" s="15">
        <v>422</v>
      </c>
    </row>
    <row r="6" spans="1:6" x14ac:dyDescent="0.35">
      <c r="A6" s="14" t="s">
        <v>8334</v>
      </c>
      <c r="B6" s="15">
        <v>15</v>
      </c>
      <c r="C6" s="15">
        <v>115</v>
      </c>
      <c r="D6" s="15">
        <v>4</v>
      </c>
      <c r="E6" s="15">
        <v>34</v>
      </c>
      <c r="F6" s="15">
        <v>168</v>
      </c>
    </row>
    <row r="7" spans="1:6" x14ac:dyDescent="0.35">
      <c r="A7" s="14" t="s">
        <v>8331</v>
      </c>
      <c r="B7" s="15"/>
      <c r="C7" s="15">
        <v>96</v>
      </c>
      <c r="D7" s="15"/>
      <c r="E7" s="15">
        <v>52</v>
      </c>
      <c r="F7" s="15">
        <v>148</v>
      </c>
    </row>
    <row r="8" spans="1:6" x14ac:dyDescent="0.35">
      <c r="A8" s="14" t="s">
        <v>8329</v>
      </c>
      <c r="B8" s="15">
        <v>23</v>
      </c>
      <c r="C8" s="15"/>
      <c r="D8" s="15"/>
      <c r="E8" s="15"/>
      <c r="F8" s="15">
        <v>23</v>
      </c>
    </row>
    <row r="9" spans="1:6" x14ac:dyDescent="0.35">
      <c r="A9" s="14" t="s">
        <v>8323</v>
      </c>
      <c r="B9" s="15">
        <v>19</v>
      </c>
      <c r="C9" s="15">
        <v>110</v>
      </c>
      <c r="D9" s="15">
        <v>17</v>
      </c>
      <c r="E9" s="15">
        <v>490</v>
      </c>
      <c r="F9" s="15">
        <v>636</v>
      </c>
    </row>
    <row r="10" spans="1:6" x14ac:dyDescent="0.35">
      <c r="A10" s="14" t="s">
        <v>8336</v>
      </c>
      <c r="B10" s="15"/>
      <c r="C10" s="15">
        <v>72</v>
      </c>
      <c r="D10" s="15"/>
      <c r="E10" s="15">
        <v>62</v>
      </c>
      <c r="F10" s="15">
        <v>134</v>
      </c>
    </row>
    <row r="11" spans="1:6" x14ac:dyDescent="0.35">
      <c r="A11" s="14" t="s">
        <v>8320</v>
      </c>
      <c r="B11" s="15">
        <v>22</v>
      </c>
      <c r="C11" s="15">
        <v>87</v>
      </c>
      <c r="D11" s="15"/>
      <c r="E11" s="15">
        <v>69</v>
      </c>
      <c r="F11" s="15">
        <v>178</v>
      </c>
    </row>
    <row r="12" spans="1:6" x14ac:dyDescent="0.35">
      <c r="A12" s="14" t="s">
        <v>8317</v>
      </c>
      <c r="B12" s="15">
        <v>121</v>
      </c>
      <c r="C12" s="15">
        <v>138</v>
      </c>
      <c r="D12" s="15"/>
      <c r="E12" s="15">
        <v>158</v>
      </c>
      <c r="F12" s="15">
        <v>417</v>
      </c>
    </row>
    <row r="13" spans="1:6" x14ac:dyDescent="0.35">
      <c r="A13" s="14" t="s">
        <v>8315</v>
      </c>
      <c r="B13" s="15">
        <v>26</v>
      </c>
      <c r="C13" s="15">
        <v>349</v>
      </c>
      <c r="D13" s="15">
        <v>12</v>
      </c>
      <c r="E13" s="15">
        <v>525</v>
      </c>
      <c r="F13" s="15">
        <v>912</v>
      </c>
    </row>
    <row r="14" spans="1:6" x14ac:dyDescent="0.35">
      <c r="A14" s="14" t="s">
        <v>8361</v>
      </c>
      <c r="B14" s="15">
        <v>257</v>
      </c>
      <c r="C14" s="15">
        <v>1097</v>
      </c>
      <c r="D14" s="15">
        <v>33</v>
      </c>
      <c r="E14" s="15">
        <v>1651</v>
      </c>
      <c r="F14" s="15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346D7-53CE-4FC4-8D89-1F51595166AB}">
  <dimension ref="A1:F47"/>
  <sheetViews>
    <sheetView workbookViewId="0"/>
  </sheetViews>
  <sheetFormatPr defaultRowHeight="14.5" x14ac:dyDescent="0.35"/>
  <cols>
    <col min="1" max="1" width="17.1796875" bestFit="1" customWidth="1"/>
    <col min="2" max="2" width="15.54296875" bestFit="1" customWidth="1"/>
    <col min="3" max="3" width="5.81640625" bestFit="1" customWidth="1"/>
    <col min="4" max="4" width="4.1796875" bestFit="1" customWidth="1"/>
    <col min="5" max="5" width="9.54296875" bestFit="1" customWidth="1"/>
    <col min="6" max="6" width="10.7265625" bestFit="1" customWidth="1"/>
  </cols>
  <sheetData>
    <row r="1" spans="1:6" x14ac:dyDescent="0.35">
      <c r="A1" s="13" t="s">
        <v>8222</v>
      </c>
      <c r="B1" t="s">
        <v>8223</v>
      </c>
    </row>
    <row r="2" spans="1:6" x14ac:dyDescent="0.35">
      <c r="A2" s="13" t="s">
        <v>8359</v>
      </c>
      <c r="B2" t="s">
        <v>8364</v>
      </c>
    </row>
    <row r="4" spans="1:6" x14ac:dyDescent="0.35">
      <c r="A4" s="13" t="s">
        <v>8363</v>
      </c>
      <c r="B4" s="13" t="s">
        <v>8362</v>
      </c>
    </row>
    <row r="5" spans="1:6" x14ac:dyDescent="0.3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4" t="s">
        <v>8314</v>
      </c>
      <c r="B6" s="15"/>
      <c r="C6" s="15">
        <v>78</v>
      </c>
      <c r="D6" s="15"/>
      <c r="E6" s="15"/>
      <c r="F6" s="15">
        <v>78</v>
      </c>
    </row>
    <row r="7" spans="1:6" x14ac:dyDescent="0.35">
      <c r="A7" s="14" t="s">
        <v>8342</v>
      </c>
      <c r="B7" s="15">
        <v>16</v>
      </c>
      <c r="C7" s="15"/>
      <c r="D7" s="15"/>
      <c r="E7" s="15"/>
      <c r="F7" s="15">
        <v>16</v>
      </c>
    </row>
    <row r="8" spans="1:6" x14ac:dyDescent="0.35">
      <c r="A8" s="14" t="s">
        <v>8330</v>
      </c>
      <c r="B8" s="15">
        <v>23</v>
      </c>
      <c r="C8" s="15"/>
      <c r="D8" s="15"/>
      <c r="E8" s="15"/>
      <c r="F8" s="15">
        <v>23</v>
      </c>
    </row>
    <row r="9" spans="1:6" x14ac:dyDescent="0.35">
      <c r="A9" s="14" t="s">
        <v>8356</v>
      </c>
      <c r="B9" s="15"/>
      <c r="C9" s="15">
        <v>32</v>
      </c>
      <c r="D9" s="15"/>
      <c r="E9" s="15"/>
      <c r="F9" s="15">
        <v>32</v>
      </c>
    </row>
    <row r="10" spans="1:6" x14ac:dyDescent="0.35">
      <c r="A10" s="14" t="s">
        <v>8352</v>
      </c>
      <c r="B10" s="15"/>
      <c r="C10" s="15"/>
      <c r="D10" s="15"/>
      <c r="E10" s="15">
        <v>33</v>
      </c>
      <c r="F10" s="15">
        <v>33</v>
      </c>
    </row>
    <row r="11" spans="1:6" x14ac:dyDescent="0.35">
      <c r="A11" s="14" t="s">
        <v>8313</v>
      </c>
      <c r="B11" s="15"/>
      <c r="C11" s="15"/>
      <c r="D11" s="15"/>
      <c r="E11" s="15">
        <v>164</v>
      </c>
      <c r="F11" s="15">
        <v>164</v>
      </c>
    </row>
    <row r="12" spans="1:6" x14ac:dyDescent="0.35">
      <c r="A12" s="14" t="s">
        <v>8312</v>
      </c>
      <c r="B12" s="15"/>
      <c r="C12" s="15">
        <v>52</v>
      </c>
      <c r="D12" s="15"/>
      <c r="E12" s="15"/>
      <c r="F12" s="15">
        <v>52</v>
      </c>
    </row>
    <row r="13" spans="1:6" x14ac:dyDescent="0.35">
      <c r="A13" s="14" t="s">
        <v>8328</v>
      </c>
      <c r="B13" s="15"/>
      <c r="C13" s="15"/>
      <c r="D13" s="15"/>
      <c r="E13" s="15">
        <v>30</v>
      </c>
      <c r="F13" s="15">
        <v>30</v>
      </c>
    </row>
    <row r="14" spans="1:6" x14ac:dyDescent="0.35">
      <c r="A14" s="14" t="s">
        <v>8345</v>
      </c>
      <c r="B14" s="15"/>
      <c r="C14" s="15">
        <v>37</v>
      </c>
      <c r="D14" s="15">
        <v>17</v>
      </c>
      <c r="E14" s="15"/>
      <c r="F14" s="15">
        <v>54</v>
      </c>
    </row>
    <row r="15" spans="1:6" x14ac:dyDescent="0.35">
      <c r="A15" s="14" t="s">
        <v>8322</v>
      </c>
      <c r="B15" s="15"/>
      <c r="C15" s="15">
        <v>34</v>
      </c>
      <c r="D15" s="15"/>
      <c r="E15" s="15"/>
      <c r="F15" s="15">
        <v>34</v>
      </c>
    </row>
    <row r="16" spans="1:6" x14ac:dyDescent="0.35">
      <c r="A16" s="14" t="s">
        <v>8335</v>
      </c>
      <c r="B16" s="15">
        <v>15</v>
      </c>
      <c r="C16" s="15">
        <v>101</v>
      </c>
      <c r="D16" s="15"/>
      <c r="E16" s="15"/>
      <c r="F16" s="15">
        <v>116</v>
      </c>
    </row>
    <row r="17" spans="1:6" x14ac:dyDescent="0.35">
      <c r="A17" s="14" t="s">
        <v>8346</v>
      </c>
      <c r="B17" s="15"/>
      <c r="C17" s="15">
        <v>13</v>
      </c>
      <c r="D17" s="15"/>
      <c r="E17" s="15"/>
      <c r="F17" s="15">
        <v>13</v>
      </c>
    </row>
    <row r="18" spans="1:6" x14ac:dyDescent="0.35">
      <c r="A18" s="14" t="s">
        <v>8347</v>
      </c>
      <c r="B18" s="15"/>
      <c r="C18" s="15"/>
      <c r="D18" s="15"/>
      <c r="E18" s="15">
        <v>103</v>
      </c>
      <c r="F18" s="15">
        <v>103</v>
      </c>
    </row>
    <row r="19" spans="1:6" x14ac:dyDescent="0.35">
      <c r="A19" s="14" t="s">
        <v>8327</v>
      </c>
      <c r="B19" s="15"/>
      <c r="C19" s="15">
        <v>20</v>
      </c>
      <c r="D19" s="15"/>
      <c r="E19" s="15">
        <v>138</v>
      </c>
      <c r="F19" s="15">
        <v>158</v>
      </c>
    </row>
    <row r="20" spans="1:6" x14ac:dyDescent="0.35">
      <c r="A20" s="14" t="s">
        <v>8326</v>
      </c>
      <c r="B20" s="15"/>
      <c r="C20" s="15">
        <v>53</v>
      </c>
      <c r="D20" s="15"/>
      <c r="E20" s="15"/>
      <c r="F20" s="15">
        <v>53</v>
      </c>
    </row>
    <row r="21" spans="1:6" x14ac:dyDescent="0.35">
      <c r="A21" s="14" t="s">
        <v>8354</v>
      </c>
      <c r="B21" s="15"/>
      <c r="C21" s="15">
        <v>7</v>
      </c>
      <c r="D21" s="15"/>
      <c r="E21" s="15">
        <v>7</v>
      </c>
      <c r="F21" s="15">
        <v>14</v>
      </c>
    </row>
    <row r="22" spans="1:6" x14ac:dyDescent="0.35">
      <c r="A22" s="14" t="s">
        <v>8325</v>
      </c>
      <c r="B22" s="15"/>
      <c r="C22" s="15"/>
      <c r="D22" s="15"/>
      <c r="E22" s="15">
        <v>14</v>
      </c>
      <c r="F22" s="15">
        <v>14</v>
      </c>
    </row>
    <row r="23" spans="1:6" x14ac:dyDescent="0.35">
      <c r="A23" s="14" t="s">
        <v>8333</v>
      </c>
      <c r="B23" s="15"/>
      <c r="C23" s="15">
        <v>23</v>
      </c>
      <c r="D23" s="15"/>
      <c r="E23" s="15"/>
      <c r="F23" s="15">
        <v>23</v>
      </c>
    </row>
    <row r="24" spans="1:6" x14ac:dyDescent="0.35">
      <c r="A24" s="14" t="s">
        <v>8357</v>
      </c>
      <c r="B24" s="15">
        <v>11</v>
      </c>
      <c r="C24" s="15">
        <v>40</v>
      </c>
      <c r="D24" s="15"/>
      <c r="E24" s="15">
        <v>45</v>
      </c>
      <c r="F24" s="15">
        <v>96</v>
      </c>
    </row>
    <row r="25" spans="1:6" x14ac:dyDescent="0.35">
      <c r="A25" s="14" t="s">
        <v>8341</v>
      </c>
      <c r="B25" s="15"/>
      <c r="C25" s="15">
        <v>14</v>
      </c>
      <c r="D25" s="15"/>
      <c r="E25" s="15"/>
      <c r="F25" s="15">
        <v>14</v>
      </c>
    </row>
    <row r="26" spans="1:6" x14ac:dyDescent="0.35">
      <c r="A26" s="14" t="s">
        <v>8321</v>
      </c>
      <c r="B26" s="15"/>
      <c r="C26" s="15"/>
      <c r="D26" s="15"/>
      <c r="E26" s="15">
        <v>49</v>
      </c>
      <c r="F26" s="15">
        <v>49</v>
      </c>
    </row>
    <row r="27" spans="1:6" x14ac:dyDescent="0.35">
      <c r="A27" s="14" t="s">
        <v>8348</v>
      </c>
      <c r="B27" s="15"/>
      <c r="C27" s="15">
        <v>11</v>
      </c>
      <c r="D27" s="15"/>
      <c r="E27" s="15"/>
      <c r="F27" s="15">
        <v>11</v>
      </c>
    </row>
    <row r="28" spans="1:6" x14ac:dyDescent="0.35">
      <c r="A28" s="14" t="s">
        <v>8337</v>
      </c>
      <c r="B28" s="15"/>
      <c r="C28" s="15">
        <v>34</v>
      </c>
      <c r="D28" s="15"/>
      <c r="E28" s="15">
        <v>62</v>
      </c>
      <c r="F28" s="15">
        <v>96</v>
      </c>
    </row>
    <row r="29" spans="1:6" x14ac:dyDescent="0.35">
      <c r="A29" s="14" t="s">
        <v>8343</v>
      </c>
      <c r="B29" s="15"/>
      <c r="C29" s="15">
        <v>13</v>
      </c>
      <c r="D29" s="15"/>
      <c r="E29" s="15"/>
      <c r="F29" s="15">
        <v>13</v>
      </c>
    </row>
    <row r="30" spans="1:6" x14ac:dyDescent="0.35">
      <c r="A30" s="14" t="s">
        <v>8316</v>
      </c>
      <c r="B30" s="15"/>
      <c r="C30" s="15">
        <v>250</v>
      </c>
      <c r="D30" s="15">
        <v>9</v>
      </c>
      <c r="E30" s="15">
        <v>412</v>
      </c>
      <c r="F30" s="15">
        <v>671</v>
      </c>
    </row>
    <row r="31" spans="1:6" x14ac:dyDescent="0.35">
      <c r="A31" s="14" t="s">
        <v>8344</v>
      </c>
      <c r="B31" s="15"/>
      <c r="C31" s="15"/>
      <c r="D31" s="15"/>
      <c r="E31" s="15">
        <v>35</v>
      </c>
      <c r="F31" s="15">
        <v>35</v>
      </c>
    </row>
    <row r="32" spans="1:6" x14ac:dyDescent="0.35">
      <c r="A32" s="14" t="s">
        <v>8340</v>
      </c>
      <c r="B32" s="15"/>
      <c r="C32" s="15"/>
      <c r="D32" s="15"/>
      <c r="E32" s="15">
        <v>20</v>
      </c>
      <c r="F32" s="15">
        <v>20</v>
      </c>
    </row>
    <row r="33" spans="1:6" x14ac:dyDescent="0.35">
      <c r="A33" s="14" t="s">
        <v>8351</v>
      </c>
      <c r="B33" s="15"/>
      <c r="C33" s="15">
        <v>14</v>
      </c>
      <c r="D33" s="15"/>
      <c r="E33" s="15"/>
      <c r="F33" s="15">
        <v>14</v>
      </c>
    </row>
    <row r="34" spans="1:6" x14ac:dyDescent="0.35">
      <c r="A34" s="14" t="s">
        <v>8324</v>
      </c>
      <c r="B34" s="15"/>
      <c r="C34" s="15"/>
      <c r="D34" s="15"/>
      <c r="E34" s="15">
        <v>240</v>
      </c>
      <c r="F34" s="15">
        <v>240</v>
      </c>
    </row>
    <row r="35" spans="1:6" x14ac:dyDescent="0.35">
      <c r="A35" s="14" t="s">
        <v>8311</v>
      </c>
      <c r="B35" s="15">
        <v>31</v>
      </c>
      <c r="C35" s="15"/>
      <c r="D35" s="15"/>
      <c r="E35" s="15"/>
      <c r="F35" s="15">
        <v>31</v>
      </c>
    </row>
    <row r="36" spans="1:6" x14ac:dyDescent="0.35">
      <c r="A36" s="14" t="s">
        <v>8310</v>
      </c>
      <c r="B36" s="15"/>
      <c r="C36" s="15"/>
      <c r="D36" s="15"/>
      <c r="E36" s="15">
        <v>48</v>
      </c>
      <c r="F36" s="15">
        <v>48</v>
      </c>
    </row>
    <row r="37" spans="1:6" x14ac:dyDescent="0.35">
      <c r="A37" s="14" t="s">
        <v>8350</v>
      </c>
      <c r="B37" s="15"/>
      <c r="C37" s="15"/>
      <c r="D37" s="15">
        <v>4</v>
      </c>
      <c r="E37" s="15">
        <v>34</v>
      </c>
      <c r="F37" s="15">
        <v>38</v>
      </c>
    </row>
    <row r="38" spans="1:6" x14ac:dyDescent="0.35">
      <c r="A38" s="14" t="s">
        <v>8353</v>
      </c>
      <c r="B38" s="15">
        <v>15</v>
      </c>
      <c r="C38" s="15">
        <v>1</v>
      </c>
      <c r="D38" s="15"/>
      <c r="E38" s="15">
        <v>31</v>
      </c>
      <c r="F38" s="15">
        <v>47</v>
      </c>
    </row>
    <row r="39" spans="1:6" x14ac:dyDescent="0.35">
      <c r="A39" s="14" t="s">
        <v>8355</v>
      </c>
      <c r="B39" s="15">
        <v>15</v>
      </c>
      <c r="C39" s="15">
        <v>59</v>
      </c>
      <c r="D39" s="15">
        <v>3</v>
      </c>
      <c r="E39" s="15">
        <v>68</v>
      </c>
      <c r="F39" s="15">
        <v>145</v>
      </c>
    </row>
    <row r="40" spans="1:6" x14ac:dyDescent="0.35">
      <c r="A40" s="14" t="s">
        <v>8349</v>
      </c>
      <c r="B40" s="15"/>
      <c r="C40" s="15"/>
      <c r="D40" s="15"/>
      <c r="E40" s="15">
        <v>52</v>
      </c>
      <c r="F40" s="15">
        <v>52</v>
      </c>
    </row>
    <row r="41" spans="1:6" x14ac:dyDescent="0.35">
      <c r="A41" s="14" t="s">
        <v>8309</v>
      </c>
      <c r="B41" s="15"/>
      <c r="C41" s="15"/>
      <c r="D41" s="15"/>
      <c r="E41" s="15">
        <v>49</v>
      </c>
      <c r="F41" s="15">
        <v>49</v>
      </c>
    </row>
    <row r="42" spans="1:6" x14ac:dyDescent="0.35">
      <c r="A42" s="14" t="s">
        <v>8339</v>
      </c>
      <c r="B42" s="15">
        <v>6</v>
      </c>
      <c r="C42" s="15">
        <v>21</v>
      </c>
      <c r="D42" s="15"/>
      <c r="E42" s="15"/>
      <c r="F42" s="15">
        <v>27</v>
      </c>
    </row>
    <row r="43" spans="1:6" x14ac:dyDescent="0.35">
      <c r="A43" s="14" t="s">
        <v>8332</v>
      </c>
      <c r="B43" s="15"/>
      <c r="C43" s="15">
        <v>73</v>
      </c>
      <c r="D43" s="15"/>
      <c r="E43" s="15"/>
      <c r="F43" s="15">
        <v>73</v>
      </c>
    </row>
    <row r="44" spans="1:6" x14ac:dyDescent="0.35">
      <c r="A44" s="14" t="s">
        <v>8319</v>
      </c>
      <c r="B44" s="15">
        <v>47</v>
      </c>
      <c r="C44" s="15">
        <v>81</v>
      </c>
      <c r="D44" s="15"/>
      <c r="E44" s="15">
        <v>17</v>
      </c>
      <c r="F44" s="15">
        <v>145</v>
      </c>
    </row>
    <row r="45" spans="1:6" x14ac:dyDescent="0.35">
      <c r="A45" s="14" t="s">
        <v>8318</v>
      </c>
      <c r="B45" s="15">
        <v>59</v>
      </c>
      <c r="C45" s="15">
        <v>36</v>
      </c>
      <c r="D45" s="15"/>
      <c r="E45" s="15"/>
      <c r="F45" s="15">
        <v>95</v>
      </c>
    </row>
    <row r="46" spans="1:6" x14ac:dyDescent="0.35">
      <c r="A46" s="14" t="s">
        <v>8338</v>
      </c>
      <c r="B46" s="15">
        <v>19</v>
      </c>
      <c r="C46" s="15"/>
      <c r="D46" s="15"/>
      <c r="E46" s="15"/>
      <c r="F46" s="15">
        <v>19</v>
      </c>
    </row>
    <row r="47" spans="1:6" x14ac:dyDescent="0.35">
      <c r="A47" s="14" t="s">
        <v>8361</v>
      </c>
      <c r="B47" s="15">
        <v>257</v>
      </c>
      <c r="C47" s="15">
        <v>1097</v>
      </c>
      <c r="D47" s="15">
        <v>33</v>
      </c>
      <c r="E47" s="15">
        <v>1651</v>
      </c>
      <c r="F47" s="15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A877B-0059-45AA-B3A9-AC4C4DAAACCE}">
  <dimension ref="A1:F18"/>
  <sheetViews>
    <sheetView workbookViewId="0">
      <selection activeCell="B9" sqref="B9"/>
    </sheetView>
  </sheetViews>
  <sheetFormatPr defaultRowHeight="14.5" x14ac:dyDescent="0.35"/>
  <cols>
    <col min="1" max="1" width="17.1796875" bestFit="1" customWidth="1"/>
    <col min="2" max="2" width="15.54296875" bestFit="1" customWidth="1"/>
    <col min="3" max="3" width="5.81640625" bestFit="1" customWidth="1"/>
    <col min="4" max="4" width="4.1796875" bestFit="1" customWidth="1"/>
    <col min="5" max="5" width="9.54296875" bestFit="1" customWidth="1"/>
    <col min="6" max="6" width="10.7265625" bestFit="1" customWidth="1"/>
  </cols>
  <sheetData>
    <row r="1" spans="1:6" x14ac:dyDescent="0.35">
      <c r="A1" s="13" t="s">
        <v>8359</v>
      </c>
      <c r="B1" t="s">
        <v>8364</v>
      </c>
    </row>
    <row r="2" spans="1:6" x14ac:dyDescent="0.35">
      <c r="A2" s="13" t="s">
        <v>8366</v>
      </c>
      <c r="B2" t="s">
        <v>8364</v>
      </c>
    </row>
    <row r="4" spans="1:6" x14ac:dyDescent="0.35">
      <c r="A4" s="13" t="s">
        <v>8363</v>
      </c>
      <c r="B4" s="13" t="s">
        <v>8362</v>
      </c>
    </row>
    <row r="5" spans="1:6" x14ac:dyDescent="0.3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7" t="s">
        <v>8374</v>
      </c>
      <c r="B6" s="15">
        <v>34</v>
      </c>
      <c r="C6" s="15">
        <v>149</v>
      </c>
      <c r="D6" s="15">
        <v>2</v>
      </c>
      <c r="E6" s="15">
        <v>182</v>
      </c>
      <c r="F6" s="15">
        <v>367</v>
      </c>
    </row>
    <row r="7" spans="1:6" x14ac:dyDescent="0.35">
      <c r="A7" s="17" t="s">
        <v>8375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 x14ac:dyDescent="0.35">
      <c r="A8" s="17" t="s">
        <v>8376</v>
      </c>
      <c r="B8" s="15">
        <v>28</v>
      </c>
      <c r="C8" s="15">
        <v>108</v>
      </c>
      <c r="D8" s="15">
        <v>30</v>
      </c>
      <c r="E8" s="15">
        <v>180</v>
      </c>
      <c r="F8" s="15">
        <v>346</v>
      </c>
    </row>
    <row r="9" spans="1:6" x14ac:dyDescent="0.35">
      <c r="A9" s="17" t="s">
        <v>8377</v>
      </c>
      <c r="B9" s="15">
        <v>27</v>
      </c>
      <c r="C9" s="15">
        <v>102</v>
      </c>
      <c r="D9" s="15"/>
      <c r="E9" s="15">
        <v>192</v>
      </c>
      <c r="F9" s="15">
        <v>321</v>
      </c>
    </row>
    <row r="10" spans="1:6" x14ac:dyDescent="0.35">
      <c r="A10" s="17" t="s">
        <v>8368</v>
      </c>
      <c r="B10" s="15">
        <v>26</v>
      </c>
      <c r="C10" s="15">
        <v>126</v>
      </c>
      <c r="D10" s="15"/>
      <c r="E10" s="15">
        <v>234</v>
      </c>
      <c r="F10" s="15">
        <v>386</v>
      </c>
    </row>
    <row r="11" spans="1:6" x14ac:dyDescent="0.35">
      <c r="A11" s="17" t="s">
        <v>8378</v>
      </c>
      <c r="B11" s="15">
        <v>27</v>
      </c>
      <c r="C11" s="15">
        <v>147</v>
      </c>
      <c r="D11" s="15"/>
      <c r="E11" s="15">
        <v>211</v>
      </c>
      <c r="F11" s="15">
        <v>385</v>
      </c>
    </row>
    <row r="12" spans="1:6" x14ac:dyDescent="0.35">
      <c r="A12" s="17" t="s">
        <v>8369</v>
      </c>
      <c r="B12" s="15">
        <v>43</v>
      </c>
      <c r="C12" s="15">
        <v>150</v>
      </c>
      <c r="D12" s="15"/>
      <c r="E12" s="15">
        <v>194</v>
      </c>
      <c r="F12" s="15">
        <v>387</v>
      </c>
    </row>
    <row r="13" spans="1:6" x14ac:dyDescent="0.35">
      <c r="A13" s="17" t="s">
        <v>8370</v>
      </c>
      <c r="B13" s="15">
        <v>33</v>
      </c>
      <c r="C13" s="15">
        <v>134</v>
      </c>
      <c r="D13" s="15"/>
      <c r="E13" s="15">
        <v>166</v>
      </c>
      <c r="F13" s="15">
        <v>333</v>
      </c>
    </row>
    <row r="14" spans="1:6" x14ac:dyDescent="0.35">
      <c r="A14" s="17" t="s">
        <v>8371</v>
      </c>
      <c r="B14" s="15">
        <v>24</v>
      </c>
      <c r="C14" s="15">
        <v>127</v>
      </c>
      <c r="D14" s="15"/>
      <c r="E14" s="15">
        <v>147</v>
      </c>
      <c r="F14" s="15">
        <v>298</v>
      </c>
    </row>
    <row r="15" spans="1:6" x14ac:dyDescent="0.35">
      <c r="A15" s="17" t="s">
        <v>8372</v>
      </c>
      <c r="B15" s="15">
        <v>20</v>
      </c>
      <c r="C15" s="15">
        <v>149</v>
      </c>
      <c r="D15" s="15"/>
      <c r="E15" s="15">
        <v>183</v>
      </c>
      <c r="F15" s="15">
        <v>352</v>
      </c>
    </row>
    <row r="16" spans="1:6" x14ac:dyDescent="0.35">
      <c r="A16" s="17" t="s">
        <v>8373</v>
      </c>
      <c r="B16" s="15">
        <v>37</v>
      </c>
      <c r="C16" s="15">
        <v>114</v>
      </c>
      <c r="D16" s="15"/>
      <c r="E16" s="15">
        <v>183</v>
      </c>
      <c r="F16" s="15">
        <v>334</v>
      </c>
    </row>
    <row r="17" spans="1:6" x14ac:dyDescent="0.35">
      <c r="A17" s="17" t="s">
        <v>8379</v>
      </c>
      <c r="B17" s="15">
        <v>23</v>
      </c>
      <c r="C17" s="15">
        <v>118</v>
      </c>
      <c r="D17" s="15"/>
      <c r="E17" s="15">
        <v>111</v>
      </c>
      <c r="F17" s="15">
        <v>252</v>
      </c>
    </row>
    <row r="18" spans="1:6" x14ac:dyDescent="0.35">
      <c r="A18" s="17" t="s">
        <v>8361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C1D6B-AC70-463F-92E0-C784CABD52F6}">
  <dimension ref="A1:D6"/>
  <sheetViews>
    <sheetView workbookViewId="0">
      <selection activeCell="G11" sqref="G11"/>
    </sheetView>
  </sheetViews>
  <sheetFormatPr defaultRowHeight="14.5" x14ac:dyDescent="0.35"/>
  <cols>
    <col min="1" max="1" width="31.1796875" bestFit="1" customWidth="1"/>
    <col min="2" max="2" width="122.54296875" bestFit="1" customWidth="1"/>
    <col min="3" max="3" width="10.1796875" bestFit="1" customWidth="1"/>
  </cols>
  <sheetData>
    <row r="1" spans="1:4" x14ac:dyDescent="0.35">
      <c r="A1" t="s">
        <v>8380</v>
      </c>
      <c r="B1" t="s">
        <v>8381</v>
      </c>
      <c r="C1" t="s">
        <v>8216</v>
      </c>
      <c r="D1" t="s">
        <v>8217</v>
      </c>
    </row>
    <row r="2" spans="1:4" x14ac:dyDescent="0.35">
      <c r="A2" t="s">
        <v>3473</v>
      </c>
      <c r="B2" s="18" t="str">
        <f>VLOOKUP(A2, [1]Sheet1!B:C, 2, FALSE)</f>
        <v>Help us get actor-writer Ian Bonar's debut play - a hilarious, heartbreaking story of grief and loss - to the 2016 Edinburgh Fringe.</v>
      </c>
      <c r="C2" s="19">
        <f>VLOOKUP(B2, [1]Sheet1!C:D, 2, FALSE)</f>
        <v>2000</v>
      </c>
      <c r="D2" s="20">
        <f>VLOOKUP(C2, [1]Sheet1!D:E, 2, FALSE)</f>
        <v>2132</v>
      </c>
    </row>
    <row r="3" spans="1:4" x14ac:dyDescent="0.35">
      <c r="A3" t="s">
        <v>3616</v>
      </c>
      <c r="B3" s="18" t="str">
        <f>VLOOKUP(A3, [1]Sheet1!B:C, 2, FALSE)</f>
        <v>The play yet to be described as "A surefire Edinburgh Fringe Festival Cult Hit". Coming to the Underbelly, Edinburgh, 5th-30th August.</v>
      </c>
      <c r="C3" s="19">
        <f>VLOOKUP(B3, [1]Sheet1!C:D, 2, FALSE)</f>
        <v>2000</v>
      </c>
      <c r="D3" s="20">
        <f>VLOOKUP(C3, [1]Sheet1!D:E, 2, FALSE)</f>
        <v>2132</v>
      </c>
    </row>
    <row r="4" spans="1:4" x14ac:dyDescent="0.35">
      <c r="A4" t="s">
        <v>3178</v>
      </c>
      <c r="B4" s="18" t="str">
        <f>VLOOKUP(A4, [1]Sheet1!B:C, 2, FALSE)</f>
        <v>Cutting Off Kate Bush is a one-woman show written &amp; performed by Lucy Benson-Brown, premiering at the Edinburgh Fringe Festival 2014</v>
      </c>
      <c r="C4" s="19">
        <f>VLOOKUP(B4, [1]Sheet1!C:D, 2, FALSE)</f>
        <v>1500</v>
      </c>
      <c r="D4" s="20">
        <f>VLOOKUP(C4, [1]Sheet1!D:E, 2, FALSE)</f>
        <v>1510</v>
      </c>
    </row>
    <row r="5" spans="1:4" x14ac:dyDescent="0.35">
      <c r="A5" t="s">
        <v>3329</v>
      </c>
      <c r="B5" s="18" t="str">
        <f>VLOOKUP(A5, [1]Sheet1!B:C, 2, FALSE)</f>
        <v>Jestia and Raedon is a brand new romantic comedy play going to the Edinburgh Fringe Festival this summer.</v>
      </c>
      <c r="C5" s="19">
        <f>VLOOKUP(B5, [1]Sheet1!C:D, 2, FALSE)</f>
        <v>1000</v>
      </c>
      <c r="D5" s="20">
        <f>VLOOKUP(C5, [1]Sheet1!D:E, 2, FALSE)</f>
        <v>1665</v>
      </c>
    </row>
    <row r="6" spans="1:4" x14ac:dyDescent="0.35">
      <c r="A6" t="s">
        <v>3221</v>
      </c>
      <c r="B6" s="18" t="str">
        <f>VLOOKUP(A6, [1]Sheet1!B:C, 2, FALSE)</f>
        <v>A one-man show about love, loss, and motorways, written &amp; performed by Ben Norris. Help us get to the 2015 Edinburgh Fringe and beyond!</v>
      </c>
      <c r="C6" s="19">
        <f>VLOOKUP(B6, [1]Sheet1!C:D, 2, FALSE)</f>
        <v>4000</v>
      </c>
      <c r="D6" s="20">
        <f>VLOOKUP(C6, [1]Sheet1!D:E, 2, FALSE)</f>
        <v>4051.99</v>
      </c>
    </row>
  </sheetData>
  <pageMargins left="0.7" right="0.7" top="0.75" bottom="0.75" header="0.3" footer="0.3"/>
  <pageSetup orientation="portrait" horizontalDpi="90" verticalDpi="9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4BA3B-E9B5-447E-BB4A-C143C10AD4F6}">
  <dimension ref="A1:F18"/>
  <sheetViews>
    <sheetView workbookViewId="0">
      <selection activeCell="L27" sqref="L27"/>
    </sheetView>
  </sheetViews>
  <sheetFormatPr defaultRowHeight="14.5" x14ac:dyDescent="0.35"/>
  <cols>
    <col min="1" max="1" width="17.1796875" bestFit="1" customWidth="1"/>
    <col min="2" max="2" width="15.54296875" bestFit="1" customWidth="1"/>
    <col min="3" max="3" width="5.81640625" bestFit="1" customWidth="1"/>
    <col min="4" max="4" width="4.1796875" bestFit="1" customWidth="1"/>
    <col min="5" max="5" width="9.54296875" bestFit="1" customWidth="1"/>
    <col min="6" max="6" width="10.7265625" bestFit="1" customWidth="1"/>
  </cols>
  <sheetData>
    <row r="1" spans="1:6" x14ac:dyDescent="0.35">
      <c r="A1" s="13" t="s">
        <v>8359</v>
      </c>
      <c r="B1" t="s">
        <v>8315</v>
      </c>
    </row>
    <row r="2" spans="1:6" x14ac:dyDescent="0.35">
      <c r="A2" s="13" t="s">
        <v>8366</v>
      </c>
      <c r="B2" t="s">
        <v>8364</v>
      </c>
    </row>
    <row r="4" spans="1:6" x14ac:dyDescent="0.35">
      <c r="A4" s="13" t="s">
        <v>8363</v>
      </c>
      <c r="B4" s="13" t="s">
        <v>8362</v>
      </c>
    </row>
    <row r="5" spans="1:6" x14ac:dyDescent="0.3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7" t="s">
        <v>8374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5">
      <c r="A7" s="17" t="s">
        <v>8375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5">
      <c r="A8" s="17" t="s">
        <v>8376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5">
      <c r="A9" s="17" t="s">
        <v>8377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5">
      <c r="A10" s="17" t="s">
        <v>8368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5">
      <c r="A11" s="17" t="s">
        <v>8378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5">
      <c r="A12" s="17" t="s">
        <v>8369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5">
      <c r="A13" s="17" t="s">
        <v>8370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5">
      <c r="A14" s="17" t="s">
        <v>8371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5">
      <c r="A15" s="17" t="s">
        <v>8372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5">
      <c r="A16" s="17" t="s">
        <v>8373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5">
      <c r="A17" s="17" t="s">
        <v>8379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5">
      <c r="A18" s="17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70736-AAD9-4FDF-AED9-9D6ED410CAD7}">
  <dimension ref="A1:H12"/>
  <sheetViews>
    <sheetView tabSelected="1" topLeftCell="A4" workbookViewId="0">
      <selection activeCell="J19" sqref="J19"/>
    </sheetView>
  </sheetViews>
  <sheetFormatPr defaultRowHeight="14.5" x14ac:dyDescent="0.35"/>
  <cols>
    <col min="1" max="1" width="13.81640625" bestFit="1" customWidth="1"/>
    <col min="2" max="2" width="18.1796875" bestFit="1" customWidth="1"/>
    <col min="3" max="3" width="14.26953125" bestFit="1" customWidth="1"/>
    <col min="4" max="4" width="17" bestFit="1" customWidth="1"/>
    <col min="5" max="5" width="13.1796875" bestFit="1" customWidth="1"/>
    <col min="6" max="6" width="20.1796875" bestFit="1" customWidth="1"/>
    <col min="7" max="7" width="16.54296875" bestFit="1" customWidth="1"/>
    <col min="8" max="8" width="21" bestFit="1" customWidth="1"/>
  </cols>
  <sheetData>
    <row r="1" spans="1:8" x14ac:dyDescent="0.35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8401</v>
      </c>
      <c r="H1" t="s">
        <v>8389</v>
      </c>
    </row>
    <row r="2" spans="1:8" x14ac:dyDescent="0.35">
      <c r="A2" t="s">
        <v>8390</v>
      </c>
      <c r="B2">
        <f>COUNTIFS(Sheet1!$F:$F,"successful",Sheet1!$D:$D,"&gt;1000",Sheet1!$D:$D,"&lt;=4999",Sheet1!$R:$R,"plays")</f>
        <v>341</v>
      </c>
      <c r="C2">
        <f>COUNTIFS(Sheet1!$F:$F,"failed",Sheet1!$D:$D,"&gt;1000",Sheet1!$D:$D,"&lt;=4999",Sheet1!$R:$R,"plays")</f>
        <v>128</v>
      </c>
      <c r="D2">
        <f>COUNTIFS(Sheet1!$F:$F,"canceled",Sheet1!$D:$D,"&gt;1000",Sheet1!$D:$D,"&lt;=4999",Sheet1!$R:$R,"plays")</f>
        <v>0</v>
      </c>
      <c r="E2">
        <f>SUM(B2:D2)</f>
        <v>469</v>
      </c>
      <c r="F2" s="21">
        <f>B2/E2</f>
        <v>0.72707889125799574</v>
      </c>
      <c r="G2" s="21">
        <f>C2/E2</f>
        <v>0.27292110874200426</v>
      </c>
      <c r="H2" s="21">
        <f>D2/E2</f>
        <v>0</v>
      </c>
    </row>
    <row r="3" spans="1:8" x14ac:dyDescent="0.35">
      <c r="A3" t="s">
        <v>8391</v>
      </c>
      <c r="B3">
        <f>COUNTIFS(Sheet1!$F:$F,"successful",Sheet1!$D:$D,"&gt;5000",Sheet1!$D:$D,"&lt;=9999",Sheet1!$R:$R,"plays")</f>
        <v>44</v>
      </c>
      <c r="C3">
        <f>COUNTIFS(Sheet1!$F:$F,"failed",Sheet1!$D:$D,"&gt;5000",Sheet1!$D:$D,"&lt;=9999",Sheet1!$R:$R,"plays")</f>
        <v>41</v>
      </c>
      <c r="D3">
        <f>COUNTIFS(Sheet1!$F:$F,"canceled",Sheet1!$D:$D,"&gt;5000",Sheet1!$D:$D,"&lt;=9999",Sheet1!$R:$R,"plays")</f>
        <v>0</v>
      </c>
      <c r="E3">
        <f t="shared" ref="E3:E12" si="0">SUM(B3:D3)</f>
        <v>85</v>
      </c>
      <c r="F3" s="21">
        <f t="shared" ref="F3:F12" si="1">B3/E3</f>
        <v>0.51764705882352946</v>
      </c>
      <c r="G3" s="21">
        <f t="shared" ref="G3:G12" si="2">C3/E3</f>
        <v>0.4823529411764706</v>
      </c>
      <c r="H3" s="21">
        <f t="shared" ref="H3:H12" si="3">D3/E3</f>
        <v>0</v>
      </c>
    </row>
    <row r="4" spans="1:8" x14ac:dyDescent="0.35">
      <c r="A4" t="s">
        <v>8392</v>
      </c>
      <c r="B4">
        <f>COUNTIFS(Sheet1!$F:$F,"successful",Sheet1!$D:$D,"&gt;10000",Sheet1!$D:$D,"&lt;=14999",Sheet1!$R:$R,"plays")</f>
        <v>10</v>
      </c>
      <c r="C4">
        <f>COUNTIFS(Sheet1!$F:$F,"failed",Sheet1!$D:$D,"&gt;10000",Sheet1!$D:$D,"&lt;=14999",Sheet1!$R:$R,"plays")</f>
        <v>13</v>
      </c>
      <c r="D4">
        <f>COUNTIFS(Sheet1!$F:$F,"canceled",Sheet1!$D:$D,"&gt;10000",Sheet1!$D:$D,"&lt;=14999",Sheet1!$R:$R,"plays")</f>
        <v>0</v>
      </c>
      <c r="E4">
        <f t="shared" si="0"/>
        <v>23</v>
      </c>
      <c r="F4" s="21">
        <f t="shared" si="1"/>
        <v>0.43478260869565216</v>
      </c>
      <c r="G4" s="21">
        <f t="shared" si="2"/>
        <v>0.56521739130434778</v>
      </c>
      <c r="H4" s="21">
        <f t="shared" si="3"/>
        <v>0</v>
      </c>
    </row>
    <row r="5" spans="1:8" x14ac:dyDescent="0.35">
      <c r="A5" t="s">
        <v>8393</v>
      </c>
      <c r="B5">
        <f>COUNTIFS(Sheet1!$F:$F,"successful",Sheet1!$D:$D,"&gt;15000",Sheet1!$D:$D,"&lt;=19999",Sheet1!$R:$R,"plays")</f>
        <v>1</v>
      </c>
      <c r="C5">
        <f>COUNTIFS(Sheet1!$F:$F,"failed",Sheet1!$D:$D,"&gt;15000",Sheet1!$D:$D,"&lt;=19999",Sheet1!$R:$R,"plays")</f>
        <v>3</v>
      </c>
      <c r="D5">
        <f>COUNTIFS(Sheet1!$F:$F,"canceled",Sheet1!$D:$D,"&gt;15000",Sheet1!$D:$D,"&lt;=19999",Sheet1!$R:$R,"plays")</f>
        <v>0</v>
      </c>
      <c r="E5">
        <f t="shared" si="0"/>
        <v>4</v>
      </c>
      <c r="F5" s="21">
        <f t="shared" si="1"/>
        <v>0.25</v>
      </c>
      <c r="G5" s="21">
        <f t="shared" si="2"/>
        <v>0.75</v>
      </c>
      <c r="H5" s="21">
        <f t="shared" si="3"/>
        <v>0</v>
      </c>
    </row>
    <row r="6" spans="1:8" x14ac:dyDescent="0.35">
      <c r="A6" t="s">
        <v>8394</v>
      </c>
      <c r="B6">
        <f>COUNTIFS(Sheet1!$F:$F,"successful",Sheet1!$D:$D,"&gt;20000",Sheet1!$D:$D,"&lt;=24999",Sheet1!$R:$R,"plays")</f>
        <v>3</v>
      </c>
      <c r="C6">
        <f>COUNTIFS(Sheet1!$F:$F,"failed",Sheet1!$D:$D,"&gt;20000",Sheet1!$D:$D,"&lt;=24999",Sheet1!$R:$R,"plays")</f>
        <v>1</v>
      </c>
      <c r="D6">
        <f>COUNTIFS(Sheet1!$F:$F,"canceled",Sheet1!$D:$D,"&gt;20000",Sheet1!$D:$D,"&lt;=24999",Sheet1!$R:$R,"plays")</f>
        <v>0</v>
      </c>
      <c r="E6">
        <f t="shared" si="0"/>
        <v>4</v>
      </c>
      <c r="F6" s="21">
        <f t="shared" si="1"/>
        <v>0.75</v>
      </c>
      <c r="G6" s="21">
        <f t="shared" si="2"/>
        <v>0.25</v>
      </c>
      <c r="H6" s="21">
        <f t="shared" si="3"/>
        <v>0</v>
      </c>
    </row>
    <row r="7" spans="1:8" x14ac:dyDescent="0.35">
      <c r="A7" t="s">
        <v>8395</v>
      </c>
      <c r="B7">
        <f>COUNTIFS(Sheet1!$F:$F,"successful",Sheet1!$D:$D,"&gt;25000",Sheet1!$D:$D,"&lt;=29999",Sheet1!$R:$R,"plays")</f>
        <v>0</v>
      </c>
      <c r="C7">
        <f>COUNTIFS(Sheet1!$F:$F,"failed",Sheet1!$D:$D,"&gt;25000",Sheet1!$D:$D,"&lt;=29999",Sheet1!$R:$R,"plays")</f>
        <v>2</v>
      </c>
      <c r="D7">
        <f>COUNTIFS(Sheet1!$F:$F,"canceled",Sheet1!$D:$D,"&gt;25000",Sheet1!$D:$D,"&lt;=29999",Sheet1!$R:$R,"plays")</f>
        <v>0</v>
      </c>
      <c r="E7">
        <f t="shared" si="0"/>
        <v>2</v>
      </c>
      <c r="F7" s="21">
        <f t="shared" si="1"/>
        <v>0</v>
      </c>
      <c r="G7" s="21">
        <f t="shared" si="2"/>
        <v>1</v>
      </c>
      <c r="H7" s="21">
        <f t="shared" si="3"/>
        <v>0</v>
      </c>
    </row>
    <row r="8" spans="1:8" x14ac:dyDescent="0.35">
      <c r="A8" t="s">
        <v>8396</v>
      </c>
      <c r="B8">
        <f>COUNTIFS(Sheet1!$F:$F,"successful",Sheet1!$D:$D,"&gt;30000",Sheet1!$D:$D,"&lt;=34999",Sheet1!$R:$R,"plays")</f>
        <v>1</v>
      </c>
      <c r="C8">
        <f>COUNTIFS(Sheet1!$F:$F,"failed",Sheet1!$D:$D,"&gt;30000",Sheet1!$D:$D,"&lt;=34999",Sheet1!$R:$R,"plays")</f>
        <v>1</v>
      </c>
      <c r="D8">
        <f>COUNTIFS(Sheet1!$F:$F,"canceled",Sheet1!$D:$D,"&gt;30000",Sheet1!$D:$D,"&lt;=34999",Sheet1!$R:$R,"plays")</f>
        <v>0</v>
      </c>
      <c r="E8">
        <f t="shared" si="0"/>
        <v>2</v>
      </c>
      <c r="F8" s="21">
        <f t="shared" si="1"/>
        <v>0.5</v>
      </c>
      <c r="G8" s="21">
        <f t="shared" si="2"/>
        <v>0.5</v>
      </c>
      <c r="H8" s="21">
        <f t="shared" si="3"/>
        <v>0</v>
      </c>
    </row>
    <row r="9" spans="1:8" x14ac:dyDescent="0.35">
      <c r="A9" t="s">
        <v>8397</v>
      </c>
      <c r="B9">
        <f>COUNTIFS(Sheet1!$F:$F,"successful",Sheet1!$D:$D,"&gt;35000",Sheet1!$D:$D,"&lt;=39999",Sheet1!$R:$R,"plays")</f>
        <v>0</v>
      </c>
      <c r="C9">
        <f>COUNTIFS(Sheet1!$F:$F,"failed",Sheet1!$D:$D,"&gt;35000",Sheet1!$D:$D,"&lt;=39999",Sheet1!$R:$R,"plays")</f>
        <v>1</v>
      </c>
      <c r="D9">
        <f>COUNTIFS(Sheet1!$F:$F,"canceled",Sheet1!$D:$D,"&gt;35000",Sheet1!$D:$D,"&lt;=39999",Sheet1!$R:$R,"plays")</f>
        <v>0</v>
      </c>
      <c r="E9">
        <f t="shared" si="0"/>
        <v>1</v>
      </c>
      <c r="F9" s="21">
        <f t="shared" si="1"/>
        <v>0</v>
      </c>
      <c r="G9" s="21">
        <f t="shared" si="2"/>
        <v>1</v>
      </c>
      <c r="H9" s="21">
        <f t="shared" si="3"/>
        <v>0</v>
      </c>
    </row>
    <row r="10" spans="1:8" x14ac:dyDescent="0.35">
      <c r="A10" t="s">
        <v>8398</v>
      </c>
      <c r="B10">
        <f>COUNTIFS(Sheet1!$F:$F,"successful",Sheet1!$D:$D,"&gt;40000",Sheet1!$D:$D,"&lt;=44999",Sheet1!$R:$R,"plays")</f>
        <v>0</v>
      </c>
      <c r="C10">
        <f>COUNTIFS(Sheet1!$F:$F,"failed",Sheet1!$D:$D,"&gt;40000",Sheet1!$D:$D,"&lt;=44999",Sheet1!$R:$R,"plays")</f>
        <v>0</v>
      </c>
      <c r="D10">
        <f>COUNTIFS(Sheet1!$F:$F,"canceled",Sheet1!$D:$D,"&gt;40000",Sheet1!$D:$D,"&lt;=44999",Sheet1!$R:$R,"plays")</f>
        <v>0</v>
      </c>
      <c r="E10">
        <f t="shared" si="0"/>
        <v>0</v>
      </c>
      <c r="F10" s="21">
        <v>0</v>
      </c>
      <c r="G10" s="21">
        <v>0</v>
      </c>
      <c r="H10" s="21">
        <v>0</v>
      </c>
    </row>
    <row r="11" spans="1:8" x14ac:dyDescent="0.35">
      <c r="A11" t="s">
        <v>8399</v>
      </c>
      <c r="B11">
        <f>COUNTIFS(Sheet1!$F:$F,"successful",Sheet1!$D:$D,"&gt;45000",Sheet1!$D:$D,"&lt;=49999",Sheet1!$R:$R,"plays")</f>
        <v>0</v>
      </c>
      <c r="C11">
        <f>COUNTIFS(Sheet1!$F:$F,"failed",Sheet1!$D:$D,"&gt;45000",Sheet1!$D:$D,"&lt;=49999",Sheet1!$R:$R,"plays")</f>
        <v>0</v>
      </c>
      <c r="D11">
        <f>COUNTIFS(Sheet1!$F:$F,"canceled",Sheet1!$D:$D,"&gt;45000",Sheet1!$D:$D,"&lt;=49999",Sheet1!$R:$R,"plays")</f>
        <v>0</v>
      </c>
      <c r="E11">
        <f t="shared" si="0"/>
        <v>0</v>
      </c>
      <c r="F11" s="21">
        <v>0</v>
      </c>
      <c r="G11" s="21">
        <v>0</v>
      </c>
      <c r="H11" s="21">
        <v>0</v>
      </c>
    </row>
    <row r="12" spans="1:8" x14ac:dyDescent="0.35">
      <c r="A12" t="s">
        <v>8400</v>
      </c>
      <c r="B12">
        <f>COUNTIFS(Sheet1!$F:$F,"successful",Sheet1!$D:$D,"&gt;50000",Sheet1!$R:$R,"plays")</f>
        <v>2</v>
      </c>
      <c r="C12">
        <f>COUNTIFS(Sheet1!$F:$F,"failed",Sheet1!$D:$D,"&gt;50000",Sheet1!$R:$R,"plays")</f>
        <v>10</v>
      </c>
      <c r="D12">
        <f>COUNTIFS(Sheet1!$F:$F,"canceled",Sheet1!$D:$D,"&gt;50000",Sheet1!$R:$R,"plays")</f>
        <v>0</v>
      </c>
      <c r="E12">
        <f t="shared" si="0"/>
        <v>12</v>
      </c>
      <c r="F12" s="21">
        <f t="shared" si="1"/>
        <v>0.16666666666666666</v>
      </c>
      <c r="G12" s="21">
        <f t="shared" si="2"/>
        <v>0.83333333333333337</v>
      </c>
      <c r="H12" s="21">
        <f t="shared" si="3"/>
        <v>0</v>
      </c>
    </row>
  </sheetData>
  <phoneticPr fontId="4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Category Statistics</vt:lpstr>
      <vt:lpstr>Subcategory Statistics</vt:lpstr>
      <vt:lpstr>Outcomes Based on Launch Date.</vt:lpstr>
      <vt:lpstr>Edinburgh Research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Rodriguez</cp:lastModifiedBy>
  <dcterms:created xsi:type="dcterms:W3CDTF">2017-04-20T15:17:24Z</dcterms:created>
  <dcterms:modified xsi:type="dcterms:W3CDTF">2022-05-18T02:25:54Z</dcterms:modified>
</cp:coreProperties>
</file>