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ilgisayarim\Desktop\Projects\"/>
    </mc:Choice>
  </mc:AlternateContent>
  <xr:revisionPtr revIDLastSave="0" documentId="13_ncr:1_{3AF3F77D-9890-438E-B0A5-D8963F05C4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alysis1" sheetId="1" r:id="rId1"/>
    <sheet name="Dashboard" sheetId="2" r:id="rId2"/>
  </sheets>
  <calcPr calcId="191029"/>
  <pivotCaches>
    <pivotCache cacheId="104" r:id="rId3"/>
    <pivotCache cacheId="107" r:id="rId4"/>
    <pivotCache cacheId="110" r:id="rId5"/>
    <pivotCache cacheId="113" r:id="rId6"/>
    <pivotCache cacheId="116" r:id="rId7"/>
    <pivotCache cacheId="119" r:id="rId8"/>
    <pivotCache cacheId="122" r:id="rId9"/>
    <pivotCache cacheId="125" r:id="rId10"/>
    <pivotCache cacheId="128" r:id="rId11"/>
    <pivotCache cacheId="131" r:id="rId12"/>
    <pivotCache cacheId="134" r:id="rId13"/>
    <pivotCache cacheId="152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buses_a7a64fb8-adf5-4e4f-b539-75aae4ff6c86" name="Dim_buses" connection="Query - Dim_buses"/>
          <x15:modelTable id="Dim_demographics_c207c526-6ac4-441e-abe2-cfb40e98f1e1" name="Dim_demographics" connection="Query - Dim_demographics"/>
          <x15:modelTable id="Dim_routes_d6aeb635-6f99-44a5-a066-ea8278fcdbf4" name="Dim_routes" connection="Query - Dim_routes"/>
          <x15:modelTable id="Facttable_ridership_4f47bf88-fee1-41a1-9a1f-8aa078c7820b" name="Facttable_ridership" connection="Query - Facttable_ridership"/>
          <x15:modelTable id="Dim_DateTable_3a878a7d-8fb1-4df3-8146-9ded85f6eaad" name="Dim_DateTable" connection="Query - Dim_DateTable"/>
          <x15:modelTable id="Calculation_173aca28-fa54-48e9-826c-745ce0dba7cf" name="Calculation" connection="Query - Calculation"/>
        </x15:modelTables>
        <x15:modelRelationships>
          <x15:modelRelationship fromTable="Dim_buses" fromColumn="RouteID" toTable="Dim_routes" toColumn="RouteID"/>
          <x15:modelRelationship fromTable="Facttable_ridership" fromColumn="BusID" toTable="Dim_buses" toColumn="BusID"/>
          <x15:modelRelationship fromTable="Facttable_ridership" fromColumn="RiderID" toTable="Dim_demographics" toColumn="RiderID"/>
          <x15:modelRelationship fromTable="Facttable_ridership" fromColumn="Date" toTable="Dim_DateTabl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table_ridership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6" i="1" l="1"/>
  <c r="AN15" i="1"/>
  <c r="AL15" i="1"/>
  <c r="AM15" i="1"/>
  <c r="AL16" i="1"/>
  <c r="AM16" i="1"/>
  <c r="AM14" i="1"/>
  <c r="AL14" i="1"/>
  <c r="AJ17" i="1"/>
  <c r="AJ18" i="1"/>
  <c r="AJ16" i="1"/>
  <c r="AI17" i="1"/>
  <c r="AI18" i="1"/>
  <c r="AI16" i="1"/>
  <c r="AH16" i="1"/>
  <c r="AH17" i="1"/>
  <c r="AH18" i="1"/>
  <c r="AH15" i="1"/>
  <c r="W7" i="1"/>
  <c r="W8" i="1"/>
  <c r="W9" i="1"/>
  <c r="W10" i="1"/>
  <c r="W11" i="1"/>
  <c r="W12" i="1"/>
  <c r="W13" i="1"/>
  <c r="W14" i="1"/>
  <c r="V8" i="1"/>
  <c r="V9" i="1"/>
  <c r="V10" i="1"/>
  <c r="V11" i="1"/>
  <c r="V12" i="1"/>
  <c r="V13" i="1"/>
  <c r="V14" i="1"/>
  <c r="V7" i="1"/>
  <c r="N23" i="1"/>
  <c r="O19" i="1"/>
  <c r="X10" i="1" l="1"/>
  <c r="X8" i="1"/>
  <c r="Y8" i="1" s="1"/>
  <c r="Y10" i="1"/>
  <c r="X14" i="1"/>
  <c r="Y14" i="1" s="1"/>
  <c r="X13" i="1"/>
  <c r="Y13" i="1" s="1"/>
  <c r="X12" i="1"/>
  <c r="Y12" i="1" s="1"/>
  <c r="X11" i="1"/>
  <c r="Y11" i="1" s="1"/>
  <c r="X9" i="1"/>
  <c r="Y9" i="1" s="1"/>
  <c r="V23" i="1" l="1"/>
  <c r="V2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1AE005-87C8-4419-BD06-A2B7B8A2559B}" name="Query - Calculation" description="Connection to the 'Calculation' query in the workbook." type="100" refreshedVersion="7" minRefreshableVersion="5">
    <extLst>
      <ext xmlns:x15="http://schemas.microsoft.com/office/spreadsheetml/2010/11/main" uri="{DE250136-89BD-433C-8126-D09CA5730AF9}">
        <x15:connection id="fe898601-cab0-42df-a459-5c3aece96936"/>
      </ext>
    </extLst>
  </connection>
  <connection id="2" xr16:uid="{5C54BAAB-5AAF-4177-8004-4FAF24DE4624}" name="Query - Dim_buses" description="Connection to the 'Dim_buses' query in the workbook." type="100" refreshedVersion="7" minRefreshableVersion="5">
    <extLst>
      <ext xmlns:x15="http://schemas.microsoft.com/office/spreadsheetml/2010/11/main" uri="{DE250136-89BD-433C-8126-D09CA5730AF9}">
        <x15:connection id="4767ddf5-3932-40b5-a2e2-30433b9a5b41">
          <x15:oledbPr connection="Provider=Microsoft.Mashup.OleDb.1;Data Source=$Workbook$;Location=Dim_buses;Extended Properties=&quot;&quot;">
            <x15:dbTables>
              <x15:dbTable name="Dim_buses"/>
            </x15:dbTables>
          </x15:oledbPr>
        </x15:connection>
      </ext>
    </extLst>
  </connection>
  <connection id="3" xr16:uid="{E4DF50A1-FAA5-41AE-A93E-F426AEAE1F96}" name="Query - Dim_DateTable" description="Connection to the 'Dim_DateTable' query in the workbook." type="100" refreshedVersion="7" minRefreshableVersion="5">
    <extLst>
      <ext xmlns:x15="http://schemas.microsoft.com/office/spreadsheetml/2010/11/main" uri="{DE250136-89BD-433C-8126-D09CA5730AF9}">
        <x15:connection id="133b2edf-4104-4d8c-aed8-dff78db16800"/>
      </ext>
    </extLst>
  </connection>
  <connection id="4" xr16:uid="{6477796C-47DA-4A35-91ED-F8DDD61454A4}" name="Query - Dim_demographics" description="Connection to the 'Dim_demographics' query in the workbook." type="100" refreshedVersion="7" minRefreshableVersion="5">
    <extLst>
      <ext xmlns:x15="http://schemas.microsoft.com/office/spreadsheetml/2010/11/main" uri="{DE250136-89BD-433C-8126-D09CA5730AF9}">
        <x15:connection id="fc34df1b-6baa-4041-95c5-0c8799ade3db"/>
      </ext>
    </extLst>
  </connection>
  <connection id="5" xr16:uid="{962D8F39-6B99-4010-A745-2E0EAF71D694}" name="Query - Dim_routes" description="Connection to the 'Dim_routes' query in the workbook." type="100" refreshedVersion="7" minRefreshableVersion="5">
    <extLst>
      <ext xmlns:x15="http://schemas.microsoft.com/office/spreadsheetml/2010/11/main" uri="{DE250136-89BD-433C-8126-D09CA5730AF9}">
        <x15:connection id="2e581b69-6d64-4e2c-8b53-da031a1ef9b1">
          <x15:oledbPr connection="Provider=Microsoft.Mashup.OleDb.1;Data Source=$Workbook$;Location=Dim_routes;Extended Properties=&quot;&quot;">
            <x15:dbTables>
              <x15:dbTable name="Dim_routes"/>
            </x15:dbTables>
          </x15:oledbPr>
        </x15:connection>
      </ext>
    </extLst>
  </connection>
  <connection id="6" xr16:uid="{CBCADA94-5644-4C57-8AA4-16E60EAC8750}" name="Query - Facttable_ridership" description="Connection to the 'Facttable_ridership' query in the workbook." type="100" refreshedVersion="7" minRefreshableVersion="5">
    <extLst>
      <ext xmlns:x15="http://schemas.microsoft.com/office/spreadsheetml/2010/11/main" uri="{DE250136-89BD-433C-8126-D09CA5730AF9}">
        <x15:connection id="fe502af1-d346-4a1b-8b86-cca0e9753b3c"/>
      </ext>
    </extLst>
  </connection>
  <connection id="7" xr16:uid="{37B33185-F0AD-41DD-A141-C4397BA482C2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<sst xmlns="http://schemas.openxmlformats.org/spreadsheetml/2006/main" count="60" uniqueCount="46">
  <si>
    <t>Total Riders (Passengers)</t>
  </si>
  <si>
    <t>Total Riders (Passengers)2</t>
  </si>
  <si>
    <t>Avg Riders Per Trip</t>
  </si>
  <si>
    <t>RouteName</t>
  </si>
  <si>
    <t>East-West Express</t>
  </si>
  <si>
    <t>South Line</t>
  </si>
  <si>
    <t>Busiest Route</t>
  </si>
  <si>
    <t>Least Busy Route</t>
  </si>
  <si>
    <t>Time Group</t>
  </si>
  <si>
    <t>06:00 - 11:59</t>
  </si>
  <si>
    <t>12:00 - 17:59</t>
  </si>
  <si>
    <t>18:00 - 23:59</t>
  </si>
  <si>
    <t>Time</t>
  </si>
  <si>
    <t>Off-Peek Hour of Operation</t>
  </si>
  <si>
    <t>Peak Hours</t>
  </si>
  <si>
    <t>Year</t>
  </si>
  <si>
    <t>Indicator</t>
  </si>
  <si>
    <t>▲</t>
  </si>
  <si>
    <t>▼</t>
  </si>
  <si>
    <t>Caption</t>
  </si>
  <si>
    <t>Day Name</t>
  </si>
  <si>
    <t>Fri</t>
  </si>
  <si>
    <t>Mon</t>
  </si>
  <si>
    <t>Sat</t>
  </si>
  <si>
    <t>Sun</t>
  </si>
  <si>
    <t>Thu</t>
  </si>
  <si>
    <t>Tue</t>
  </si>
  <si>
    <t>Wed</t>
  </si>
  <si>
    <t>Average</t>
  </si>
  <si>
    <t>Above Average</t>
  </si>
  <si>
    <t>Caption:</t>
  </si>
  <si>
    <t>Above Average Percentage</t>
  </si>
  <si>
    <t>Month Name</t>
  </si>
  <si>
    <t>Dec</t>
  </si>
  <si>
    <t>Jan</t>
  </si>
  <si>
    <t>Utilization Category</t>
  </si>
  <si>
    <t>Over-Utilized</t>
  </si>
  <si>
    <t>Under-Utilized</t>
  </si>
  <si>
    <t>Well-Utilized</t>
  </si>
  <si>
    <t>Total Buses</t>
  </si>
  <si>
    <t>Pct</t>
  </si>
  <si>
    <t>Pct Left</t>
  </si>
  <si>
    <t>WeekType</t>
  </si>
  <si>
    <t>Weekday</t>
  </si>
  <si>
    <t>Weekend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</si>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</sst>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pivotButton="1"/>
    <xf numFmtId="0" fontId="0" fillId="3" borderId="0" xfId="0" applyFill="1"/>
    <xf numFmtId="0" fontId="0" fillId="4" borderId="0" xfId="0" applyFill="1"/>
    <xf numFmtId="21" fontId="0" fillId="0" borderId="0" xfId="0" applyNumberFormat="1"/>
    <xf numFmtId="10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3052"/>
      <color rgb="FF635666"/>
      <color rgb="FF839AA8"/>
      <color rgb="FFD3EBCD"/>
      <color rgb="FF86AB89"/>
      <color rgb="FFAEDBCE"/>
      <color rgb="FFEBE8DB"/>
      <color rgb="FFDDDDDD"/>
      <color rgb="FFFDFFB8"/>
      <color rgb="FFA66E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3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Relationship Id="rId10" Type="http://schemas.openxmlformats.org/officeDocument/2006/relationships/pivotCacheDefinition" Target="pivotCache/pivotCacheDefinition8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52" Type="http://schemas.openxmlformats.org/officeDocument/2006/relationships/customXml" Target="../customXml/item32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31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 Transportation Project.xlsx]Analysis1!PivotTable5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5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Analysis1!$H$7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5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Analysis1!$G$8:$G$10</c:f>
              <c:strCache>
                <c:ptCount val="3"/>
                <c:pt idx="0">
                  <c:v>18:00 - 23:59</c:v>
                </c:pt>
                <c:pt idx="1">
                  <c:v>12:00 - 17:59</c:v>
                </c:pt>
                <c:pt idx="2">
                  <c:v>06:00 - 11:59</c:v>
                </c:pt>
              </c:strCache>
            </c:strRef>
          </c:cat>
          <c:val>
            <c:numRef>
              <c:f>Analysis1!$H$8:$H$10</c:f>
              <c:numCache>
                <c:formatCode>#,##0</c:formatCode>
                <c:ptCount val="3"/>
                <c:pt idx="0">
                  <c:v>2115</c:v>
                </c:pt>
                <c:pt idx="1">
                  <c:v>2141</c:v>
                </c:pt>
                <c:pt idx="2">
                  <c:v>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5-422B-B7B6-16F214C84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901496688"/>
        <c:axId val="901507920"/>
      </c:barChart>
      <c:catAx>
        <c:axId val="90149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07920"/>
        <c:crosses val="autoZero"/>
        <c:auto val="1"/>
        <c:lblAlgn val="ctr"/>
        <c:lblOffset val="100"/>
        <c:noMultiLvlLbl val="0"/>
      </c:catAx>
      <c:valAx>
        <c:axId val="90150792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90149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 Transportation Project.xlsx]Analysis1!PivotTable9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566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Analysis1!$N$8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566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Analysis1!$M$9:$M$10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Analysis1!$N$9:$N$10</c:f>
              <c:numCache>
                <c:formatCode>#,##0</c:formatCode>
                <c:ptCount val="2"/>
                <c:pt idx="0">
                  <c:v>5654</c:v>
                </c:pt>
                <c:pt idx="1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0-409F-86C3-89EBCE30C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1428880"/>
        <c:axId val="901417232"/>
      </c:lineChart>
      <c:catAx>
        <c:axId val="9014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17232"/>
        <c:crosses val="autoZero"/>
        <c:auto val="1"/>
        <c:lblAlgn val="ctr"/>
        <c:lblOffset val="100"/>
        <c:noMultiLvlLbl val="0"/>
      </c:catAx>
      <c:valAx>
        <c:axId val="9014172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901428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Analysis1!$W$7</c:f>
              <c:strCache>
                <c:ptCount val="1"/>
                <c:pt idx="0">
                  <c:v>Total Riders (Passengers)</c:v>
                </c:pt>
              </c:strCache>
            </c:strRef>
          </c:tx>
          <c:spPr>
            <a:solidFill>
              <a:srgbClr val="635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Analysis1!$V$8:$V$14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Analysis1!$W$8:$W$14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887</c:v>
                </c:pt>
                <c:pt idx="4">
                  <c:v>889</c:v>
                </c:pt>
                <c:pt idx="5">
                  <c:v>762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4-4B14-ACB0-731ACAC38951}"/>
            </c:ext>
          </c:extLst>
        </c:ser>
        <c:ser>
          <c:idx val="1"/>
          <c:order val="1"/>
          <c:tx>
            <c:strRef>
              <c:f>Analysis1!$Y$7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B03052"/>
            </a:solidFill>
            <a:ln>
              <a:noFill/>
            </a:ln>
            <a:effectLst/>
          </c:spPr>
          <c:invertIfNegative val="0"/>
          <c:val>
            <c:numRef>
              <c:f>Analysis1!$Y$8:$Y$14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4-4B14-ACB0-731ACAC3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72956735"/>
        <c:axId val="2072960895"/>
      </c:barChart>
      <c:lineChart>
        <c:grouping val="standard"/>
        <c:varyColors val="0"/>
        <c:ser>
          <c:idx val="2"/>
          <c:order val="2"/>
          <c:tx>
            <c:strRef>
              <c:f>Analysis1!$X$7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rgbClr val="D3EBCD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Analysis1!$X$8:$X$14</c:f>
              <c:numCache>
                <c:formatCode>General</c:formatCode>
                <c:ptCount val="7"/>
                <c:pt idx="0">
                  <c:v>941</c:v>
                </c:pt>
                <c:pt idx="1">
                  <c:v>941</c:v>
                </c:pt>
                <c:pt idx="2">
                  <c:v>941</c:v>
                </c:pt>
                <c:pt idx="3">
                  <c:v>941</c:v>
                </c:pt>
                <c:pt idx="4">
                  <c:v>941</c:v>
                </c:pt>
                <c:pt idx="5">
                  <c:v>941</c:v>
                </c:pt>
                <c:pt idx="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4-4B14-ACB0-731ACAC3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56735"/>
        <c:axId val="2072960895"/>
      </c:lineChart>
      <c:catAx>
        <c:axId val="20729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60895"/>
        <c:crosses val="autoZero"/>
        <c:auto val="1"/>
        <c:lblAlgn val="ctr"/>
        <c:lblOffset val="100"/>
        <c:noMultiLvlLbl val="0"/>
      </c:catAx>
      <c:valAx>
        <c:axId val="2072960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29567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 Transportation Project.xlsx]Analysis1!PivotTable6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566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Analysis1!$AD$7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566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Analysis1!$AC$8:$AC$9</c:f>
              <c:strCache>
                <c:ptCount val="2"/>
                <c:pt idx="0">
                  <c:v>Jan</c:v>
                </c:pt>
                <c:pt idx="1">
                  <c:v>Dec</c:v>
                </c:pt>
              </c:strCache>
            </c:strRef>
          </c:cat>
          <c:val>
            <c:numRef>
              <c:f>Analysis1!$AD$8:$AD$9</c:f>
              <c:numCache>
                <c:formatCode>#,##0</c:formatCode>
                <c:ptCount val="2"/>
                <c:pt idx="0">
                  <c:v>933</c:v>
                </c:pt>
                <c:pt idx="1">
                  <c:v>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B-4212-B4D4-3772BBD0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75087"/>
        <c:axId val="500269263"/>
      </c:lineChart>
      <c:catAx>
        <c:axId val="500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69263"/>
        <c:crosses val="autoZero"/>
        <c:auto val="1"/>
        <c:lblAlgn val="ctr"/>
        <c:lblOffset val="100"/>
        <c:noMultiLvlLbl val="0"/>
      </c:catAx>
      <c:valAx>
        <c:axId val="500269263"/>
        <c:scaling>
          <c:orientation val="minMax"/>
        </c:scaling>
        <c:delete val="0"/>
        <c:axPos val="l"/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685705331609668"/>
          <c:y val="7.9365079365079361E-2"/>
          <c:w val="0.57081545064377681"/>
          <c:h val="0.89864864864864868"/>
        </c:manualLayout>
      </c:layout>
      <c:doughnutChart>
        <c:varyColors val="1"/>
        <c:ser>
          <c:idx val="0"/>
          <c:order val="0"/>
          <c:tx>
            <c:strRef>
              <c:f>Analysis1!$AH$16</c:f>
              <c:strCache>
                <c:ptCount val="1"/>
                <c:pt idx="0">
                  <c:v>Over-Utilized</c:v>
                </c:pt>
              </c:strCache>
            </c:strRef>
          </c:tx>
          <c:spPr>
            <a:solidFill>
              <a:srgbClr val="B03052"/>
            </a:solidFill>
            <a:ln>
              <a:noFill/>
            </a:ln>
          </c:spPr>
          <c:dPt>
            <c:idx val="0"/>
            <c:bubble3D val="0"/>
            <c:spPr>
              <a:solidFill>
                <a:srgbClr val="6356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A-4CFD-870F-4527C3EC6753}"/>
              </c:ext>
            </c:extLst>
          </c:dPt>
          <c:dPt>
            <c:idx val="1"/>
            <c:bubble3D val="0"/>
            <c:spPr>
              <a:solidFill>
                <a:srgbClr val="D3EBC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DA-4CFD-870F-4527C3EC6753}"/>
              </c:ext>
            </c:extLst>
          </c:dPt>
          <c:val>
            <c:numRef>
              <c:f>Analysis1!$AI$16:$AJ$16</c:f>
              <c:numCache>
                <c:formatCode>0%</c:formatCode>
                <c:ptCount val="2"/>
                <c:pt idx="0">
                  <c:v>0.25974025974025972</c:v>
                </c:pt>
                <c:pt idx="1">
                  <c:v>0.74025974025974028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DA-4CFD-870F-4527C3EC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685705331609668"/>
          <c:y val="7.9365079365079361E-2"/>
          <c:w val="0.57081545064377681"/>
          <c:h val="0.89864864864864868"/>
        </c:manualLayout>
      </c:layout>
      <c:doughnutChart>
        <c:varyColors val="1"/>
        <c:ser>
          <c:idx val="0"/>
          <c:order val="0"/>
          <c:tx>
            <c:strRef>
              <c:f>Analysis1!$AH$17</c:f>
              <c:strCache>
                <c:ptCount val="1"/>
                <c:pt idx="0">
                  <c:v>Under-Utilized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5B9BD5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A-4CFD-870F-4527C3EC6753}"/>
              </c:ext>
            </c:extLst>
          </c:dPt>
          <c:dPt>
            <c:idx val="1"/>
            <c:bubble3D val="0"/>
            <c:spPr>
              <a:solidFill>
                <a:srgbClr val="D3EBC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DA-4CFD-870F-4527C3EC6753}"/>
              </c:ext>
            </c:extLst>
          </c:dPt>
          <c:val>
            <c:numRef>
              <c:f>Analysis1!$AI$17:$AJ$17</c:f>
              <c:numCache>
                <c:formatCode>0%</c:formatCode>
                <c:ptCount val="2"/>
                <c:pt idx="0">
                  <c:v>0.24675324675324675</c:v>
                </c:pt>
                <c:pt idx="1">
                  <c:v>0.75324675324675328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DA-4CFD-870F-4527C3EC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685705331609668"/>
          <c:y val="7.9365079365079361E-2"/>
          <c:w val="0.57081545064377681"/>
          <c:h val="0.89864864864864868"/>
        </c:manualLayout>
      </c:layout>
      <c:doughnutChart>
        <c:varyColors val="1"/>
        <c:ser>
          <c:idx val="0"/>
          <c:order val="0"/>
          <c:tx>
            <c:strRef>
              <c:f>Analysis1!$AH$18</c:f>
              <c:strCache>
                <c:ptCount val="1"/>
                <c:pt idx="0">
                  <c:v>Well-Utilized</c:v>
                </c:pt>
              </c:strCache>
            </c:strRef>
          </c:tx>
          <c:dPt>
            <c:idx val="0"/>
            <c:bubble3D val="0"/>
            <c:spPr>
              <a:solidFill>
                <a:srgbClr val="B0305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A-4CFD-870F-4527C3EC6753}"/>
              </c:ext>
            </c:extLst>
          </c:dPt>
          <c:dPt>
            <c:idx val="1"/>
            <c:bubble3D val="0"/>
            <c:spPr>
              <a:solidFill>
                <a:srgbClr val="D3EBC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DA-4CFD-870F-4527C3EC6753}"/>
              </c:ext>
            </c:extLst>
          </c:dPt>
          <c:val>
            <c:numRef>
              <c:f>Analysis1!$AI$18:$AJ$18</c:f>
              <c:numCache>
                <c:formatCode>0%</c:formatCode>
                <c:ptCount val="2"/>
                <c:pt idx="0">
                  <c:v>0.4935064935064935</c:v>
                </c:pt>
                <c:pt idx="1">
                  <c:v>0.50649350649350655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DA-4CFD-870F-4527C3EC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 Transportation Project.xlsx]Analysis1!PivotTable14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5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Analysis1!$AM$7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5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Analysis1!$AL$8:$AL$9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Analysis1!$AM$8:$AM$9</c:f>
              <c:numCache>
                <c:formatCode>#,##0</c:formatCode>
                <c:ptCount val="2"/>
                <c:pt idx="0">
                  <c:v>4606</c:v>
                </c:pt>
                <c:pt idx="1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6-4128-898F-FA11A8B0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68431"/>
        <c:axId val="500270511"/>
      </c:barChart>
      <c:catAx>
        <c:axId val="5002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0511"/>
        <c:crosses val="autoZero"/>
        <c:auto val="1"/>
        <c:lblAlgn val="ctr"/>
        <c:lblOffset val="100"/>
        <c:noMultiLvlLbl val="0"/>
      </c:catAx>
      <c:valAx>
        <c:axId val="5002705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002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12" Type="http://schemas.openxmlformats.org/officeDocument/2006/relationships/chart" Target="../charts/chart6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11" Type="http://schemas.openxmlformats.org/officeDocument/2006/relationships/chart" Target="../charts/chart5.xml"/><Relationship Id="rId5" Type="http://schemas.openxmlformats.org/officeDocument/2006/relationships/image" Target="../media/image2.png"/><Relationship Id="rId10" Type="http://schemas.openxmlformats.org/officeDocument/2006/relationships/chart" Target="../charts/chart4.xml"/><Relationship Id="rId4" Type="http://schemas.openxmlformats.org/officeDocument/2006/relationships/chart" Target="../charts/chart2.xml"/><Relationship Id="rId9" Type="http://schemas.openxmlformats.org/officeDocument/2006/relationships/image" Target="../media/image5.png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134760</xdr:colOff>
      <xdr:row>0</xdr:row>
      <xdr:rowOff>0</xdr:rowOff>
    </xdr:from>
    <xdr:to>
      <xdr:col>30</xdr:col>
      <xdr:colOff>106680</xdr:colOff>
      <xdr:row>41</xdr:row>
      <xdr:rowOff>0</xdr:rowOff>
    </xdr:to>
    <xdr:pic>
      <xdr:nvPicPr>
        <xdr:cNvPr id="8" name="Picture 7" descr="Abstract peach waves background">
          <a:extLst>
            <a:ext uri="{FF2B5EF4-FFF2-40B4-BE49-F238E27FC236}">
              <a16:creationId xmlns:a16="http://schemas.microsoft.com/office/drawing/2014/main" id="{BC47B9B2-DF6F-4EDC-BE44-68475EB4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8000"/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628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2760" y="0"/>
          <a:ext cx="15211920" cy="749808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251460</xdr:colOff>
      <xdr:row>1</xdr:row>
      <xdr:rowOff>0</xdr:rowOff>
    </xdr:from>
    <xdr:to>
      <xdr:col>7</xdr:col>
      <xdr:colOff>190500</xdr:colOff>
      <xdr:row>34</xdr:row>
      <xdr:rowOff>76200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BEAD04C7-D345-44AC-BFA7-D754319710C6}"/>
            </a:ext>
          </a:extLst>
        </xdr:cNvPr>
        <xdr:cNvGrpSpPr/>
      </xdr:nvGrpSpPr>
      <xdr:grpSpPr>
        <a:xfrm>
          <a:off x="3909060" y="182880"/>
          <a:ext cx="548640" cy="6111240"/>
          <a:chOff x="3909060" y="182880"/>
          <a:chExt cx="548640" cy="6461760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4B82F04E-609E-45AD-930F-D859423D20E4}"/>
              </a:ext>
            </a:extLst>
          </xdr:cNvPr>
          <xdr:cNvSpPr/>
        </xdr:nvSpPr>
        <xdr:spPr>
          <a:xfrm>
            <a:off x="3939540" y="190500"/>
            <a:ext cx="518160" cy="6454140"/>
          </a:xfrm>
          <a:prstGeom prst="roundRect">
            <a:avLst/>
          </a:prstGeom>
          <a:solidFill>
            <a:srgbClr val="AEDBC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3109BC8C-F5F5-4E8C-A064-8320CAD2AA57}"/>
              </a:ext>
            </a:extLst>
          </xdr:cNvPr>
          <xdr:cNvSpPr/>
        </xdr:nvSpPr>
        <xdr:spPr>
          <a:xfrm>
            <a:off x="3909060" y="182880"/>
            <a:ext cx="518160" cy="6461760"/>
          </a:xfrm>
          <a:prstGeom prst="roundRect">
            <a:avLst/>
          </a:prstGeom>
          <a:solidFill>
            <a:srgbClr val="839A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345838</xdr:colOff>
      <xdr:row>3</xdr:row>
      <xdr:rowOff>77470</xdr:rowOff>
    </xdr:from>
    <xdr:to>
      <xdr:col>22</xdr:col>
      <xdr:colOff>144779</xdr:colOff>
      <xdr:row>9</xdr:row>
      <xdr:rowOff>38100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A4BECA5C-E5F1-4CC2-8117-E1C41B90AC67}"/>
            </a:ext>
          </a:extLst>
        </xdr:cNvPr>
        <xdr:cNvSpPr/>
      </xdr:nvSpPr>
      <xdr:spPr>
        <a:xfrm rot="5400000" flipV="1">
          <a:off x="8555554" y="-3316406"/>
          <a:ext cx="1057910" cy="8942941"/>
        </a:xfrm>
        <a:prstGeom prst="roundRect">
          <a:avLst/>
        </a:prstGeom>
        <a:solidFill>
          <a:srgbClr val="AEDBC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335280</xdr:colOff>
      <xdr:row>3</xdr:row>
      <xdr:rowOff>15240</xdr:rowOff>
    </xdr:from>
    <xdr:to>
      <xdr:col>22</xdr:col>
      <xdr:colOff>144780</xdr:colOff>
      <xdr:row>8</xdr:row>
      <xdr:rowOff>158750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B4CFAE8-B52F-4ACF-A51E-A1F09DD755C2}"/>
            </a:ext>
          </a:extLst>
        </xdr:cNvPr>
        <xdr:cNvSpPr/>
      </xdr:nvSpPr>
      <xdr:spPr>
        <a:xfrm rot="5400000" flipV="1">
          <a:off x="8550275" y="-3383915"/>
          <a:ext cx="1057910" cy="8953500"/>
        </a:xfrm>
        <a:prstGeom prst="roundRect">
          <a:avLst/>
        </a:prstGeom>
        <a:solidFill>
          <a:srgbClr val="839A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586740</xdr:colOff>
      <xdr:row>3</xdr:row>
      <xdr:rowOff>106680</xdr:rowOff>
    </xdr:from>
    <xdr:to>
      <xdr:col>10</xdr:col>
      <xdr:colOff>586740</xdr:colOff>
      <xdr:row>6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6E23D98-3DDF-4C3B-98B3-BADCA5F72A6F}"/>
            </a:ext>
          </a:extLst>
        </xdr:cNvPr>
        <xdr:cNvSpPr txBox="1"/>
      </xdr:nvSpPr>
      <xdr:spPr>
        <a:xfrm>
          <a:off x="4853940" y="655320"/>
          <a:ext cx="182880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Passangers</a:t>
          </a:r>
          <a:endParaRPr lang="en-US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144780</xdr:colOff>
      <xdr:row>3</xdr:row>
      <xdr:rowOff>114300</xdr:rowOff>
    </xdr:from>
    <xdr:to>
      <xdr:col>14</xdr:col>
      <xdr:colOff>472440</xdr:colOff>
      <xdr:row>6</xdr:row>
      <xdr:rowOff>7620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E0E2219-4855-46F9-9B61-C18D85E07875}"/>
            </a:ext>
          </a:extLst>
        </xdr:cNvPr>
        <xdr:cNvSpPr txBox="1"/>
      </xdr:nvSpPr>
      <xdr:spPr>
        <a:xfrm>
          <a:off x="6850380" y="662940"/>
          <a:ext cx="21564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Avg. Passengers per</a:t>
          </a:r>
          <a:r>
            <a:rPr lang="tr-T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Trip</a:t>
          </a:r>
          <a:endParaRPr lang="en-US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182880</xdr:colOff>
      <xdr:row>3</xdr:row>
      <xdr:rowOff>114300</xdr:rowOff>
    </xdr:from>
    <xdr:to>
      <xdr:col>18</xdr:col>
      <xdr:colOff>182880</xdr:colOff>
      <xdr:row>6</xdr:row>
      <xdr:rowOff>7620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D6C36C7-B149-4E43-B5C0-D683C9D17AD4}"/>
            </a:ext>
          </a:extLst>
        </xdr:cNvPr>
        <xdr:cNvSpPr txBox="1"/>
      </xdr:nvSpPr>
      <xdr:spPr>
        <a:xfrm>
          <a:off x="9326880" y="662940"/>
          <a:ext cx="182880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Busiest Route</a:t>
          </a:r>
          <a:endParaRPr lang="en-US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53340</xdr:colOff>
      <xdr:row>3</xdr:row>
      <xdr:rowOff>114300</xdr:rowOff>
    </xdr:from>
    <xdr:to>
      <xdr:col>22</xdr:col>
      <xdr:colOff>53340</xdr:colOff>
      <xdr:row>6</xdr:row>
      <xdr:rowOff>7620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C5A65EE-8E34-4FBB-AE34-63CCF63D137B}"/>
            </a:ext>
          </a:extLst>
        </xdr:cNvPr>
        <xdr:cNvSpPr txBox="1"/>
      </xdr:nvSpPr>
      <xdr:spPr>
        <a:xfrm>
          <a:off x="11635740" y="662940"/>
          <a:ext cx="182880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Least Busy Route</a:t>
          </a:r>
          <a:endParaRPr lang="en-US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396240</xdr:colOff>
      <xdr:row>6</xdr:row>
      <xdr:rowOff>76200</xdr:rowOff>
    </xdr:from>
    <xdr:to>
      <xdr:col>10</xdr:col>
      <xdr:colOff>396240</xdr:colOff>
      <xdr:row>8</xdr:row>
      <xdr:rowOff>152400</xdr:rowOff>
    </xdr:to>
    <xdr:sp macro="" textlink="Analysis1!A8">
      <xdr:nvSpPr>
        <xdr:cNvPr id="31" name="TextBox 30">
          <a:extLst>
            <a:ext uri="{FF2B5EF4-FFF2-40B4-BE49-F238E27FC236}">
              <a16:creationId xmlns:a16="http://schemas.microsoft.com/office/drawing/2014/main" id="{330CA82B-1B3C-42C2-BE62-0465300845BE}"/>
            </a:ext>
          </a:extLst>
        </xdr:cNvPr>
        <xdr:cNvSpPr txBox="1"/>
      </xdr:nvSpPr>
      <xdr:spPr>
        <a:xfrm>
          <a:off x="4663440" y="1173480"/>
          <a:ext cx="182880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CD8B565-5FCB-4103-8D63-76FF0014B18C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6,587</a:t>
          </a:fld>
          <a:endParaRPr lang="en-US" sz="16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58420</xdr:colOff>
      <xdr:row>6</xdr:row>
      <xdr:rowOff>76200</xdr:rowOff>
    </xdr:from>
    <xdr:to>
      <xdr:col>14</xdr:col>
      <xdr:colOff>58420</xdr:colOff>
      <xdr:row>8</xdr:row>
      <xdr:rowOff>152400</xdr:rowOff>
    </xdr:to>
    <xdr:sp macro="" textlink="Analysis1!C8">
      <xdr:nvSpPr>
        <xdr:cNvPr id="32" name="TextBox 31">
          <a:extLst>
            <a:ext uri="{FF2B5EF4-FFF2-40B4-BE49-F238E27FC236}">
              <a16:creationId xmlns:a16="http://schemas.microsoft.com/office/drawing/2014/main" id="{635DBB49-DD04-4D63-9381-57DEF36DE1EF}"/>
            </a:ext>
          </a:extLst>
        </xdr:cNvPr>
        <xdr:cNvSpPr txBox="1"/>
      </xdr:nvSpPr>
      <xdr:spPr>
        <a:xfrm>
          <a:off x="6764020" y="1173480"/>
          <a:ext cx="182880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242ADD0F-E8C0-4746-81C5-0683D590572F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33</a:t>
          </a:fld>
          <a:endParaRPr lang="en-US" sz="1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558800</xdr:colOff>
      <xdr:row>6</xdr:row>
      <xdr:rowOff>76200</xdr:rowOff>
    </xdr:from>
    <xdr:to>
      <xdr:col>17</xdr:col>
      <xdr:colOff>558800</xdr:colOff>
      <xdr:row>8</xdr:row>
      <xdr:rowOff>152400</xdr:rowOff>
    </xdr:to>
    <xdr:sp macro="" textlink="Analysis1!A13">
      <xdr:nvSpPr>
        <xdr:cNvPr id="33" name="TextBox 32">
          <a:extLst>
            <a:ext uri="{FF2B5EF4-FFF2-40B4-BE49-F238E27FC236}">
              <a16:creationId xmlns:a16="http://schemas.microsoft.com/office/drawing/2014/main" id="{E58B89E2-222D-46E5-B9B6-E6077602912F}"/>
            </a:ext>
          </a:extLst>
        </xdr:cNvPr>
        <xdr:cNvSpPr txBox="1"/>
      </xdr:nvSpPr>
      <xdr:spPr>
        <a:xfrm>
          <a:off x="9093200" y="1173480"/>
          <a:ext cx="182880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069CA85-99FA-4FE4-8AB1-E8B3816D33E8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East-West Express</a:t>
          </a:fld>
          <a:endParaRPr lang="en-US" sz="1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457200</xdr:colOff>
      <xdr:row>6</xdr:row>
      <xdr:rowOff>83820</xdr:rowOff>
    </xdr:from>
    <xdr:to>
      <xdr:col>21</xdr:col>
      <xdr:colOff>457200</xdr:colOff>
      <xdr:row>8</xdr:row>
      <xdr:rowOff>160020</xdr:rowOff>
    </xdr:to>
    <xdr:sp macro="" textlink="Analysis1!A17">
      <xdr:nvSpPr>
        <xdr:cNvPr id="34" name="TextBox 33">
          <a:extLst>
            <a:ext uri="{FF2B5EF4-FFF2-40B4-BE49-F238E27FC236}">
              <a16:creationId xmlns:a16="http://schemas.microsoft.com/office/drawing/2014/main" id="{20FC07A1-76C1-4313-B0BF-5B476CF83CC8}"/>
            </a:ext>
          </a:extLst>
        </xdr:cNvPr>
        <xdr:cNvSpPr txBox="1"/>
      </xdr:nvSpPr>
      <xdr:spPr>
        <a:xfrm>
          <a:off x="11430000" y="1181100"/>
          <a:ext cx="182880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4BC36DC3-A0CC-4766-9244-E2BEF2F06B4A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South Line</a:t>
          </a:fld>
          <a:endParaRPr lang="en-US" sz="1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441960</xdr:colOff>
      <xdr:row>5</xdr:row>
      <xdr:rowOff>99060</xdr:rowOff>
    </xdr:from>
    <xdr:to>
      <xdr:col>21</xdr:col>
      <xdr:colOff>586740</xdr:colOff>
      <xdr:row>5</xdr:row>
      <xdr:rowOff>144780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D669885F-F5AB-49C5-9399-05429EBF82EA}"/>
            </a:ext>
          </a:extLst>
        </xdr:cNvPr>
        <xdr:cNvSpPr/>
      </xdr:nvSpPr>
      <xdr:spPr>
        <a:xfrm>
          <a:off x="4709160" y="1013460"/>
          <a:ext cx="8679180" cy="45720"/>
        </a:xfrm>
        <a:prstGeom prst="rect">
          <a:avLst/>
        </a:prstGeom>
        <a:gradFill flip="none" rotWithShape="1">
          <a:gsLst>
            <a:gs pos="53000">
              <a:schemeClr val="accent1">
                <a:lumMod val="5000"/>
                <a:lumOff val="95000"/>
              </a:schemeClr>
            </a:gs>
            <a:gs pos="0">
              <a:srgbClr val="635666"/>
            </a:gs>
            <a:gs pos="98000">
              <a:srgbClr val="63566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22860</xdr:colOff>
      <xdr:row>5</xdr:row>
      <xdr:rowOff>68580</xdr:rowOff>
    </xdr:from>
    <xdr:to>
      <xdr:col>9</xdr:col>
      <xdr:colOff>137160</xdr:colOff>
      <xdr:row>5</xdr:row>
      <xdr:rowOff>175260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49614D46-8700-4336-8D9C-BA0D89A9FB84}"/>
            </a:ext>
          </a:extLst>
        </xdr:cNvPr>
        <xdr:cNvSpPr/>
      </xdr:nvSpPr>
      <xdr:spPr>
        <a:xfrm>
          <a:off x="5509260" y="982980"/>
          <a:ext cx="114300" cy="106680"/>
        </a:xfrm>
        <a:prstGeom prst="diamond">
          <a:avLst/>
        </a:prstGeom>
        <a:solidFill>
          <a:srgbClr val="EBE8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294640</xdr:colOff>
      <xdr:row>5</xdr:row>
      <xdr:rowOff>68580</xdr:rowOff>
    </xdr:from>
    <xdr:to>
      <xdr:col>12</xdr:col>
      <xdr:colOff>408940</xdr:colOff>
      <xdr:row>5</xdr:row>
      <xdr:rowOff>175260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4A7C8632-DDF0-4DE0-B1B9-0DBBD95ADB5C}"/>
            </a:ext>
          </a:extLst>
        </xdr:cNvPr>
        <xdr:cNvSpPr/>
      </xdr:nvSpPr>
      <xdr:spPr>
        <a:xfrm>
          <a:off x="7609840" y="982980"/>
          <a:ext cx="114300" cy="106680"/>
        </a:xfrm>
        <a:prstGeom prst="diamond">
          <a:avLst/>
        </a:prstGeom>
        <a:solidFill>
          <a:srgbClr val="EBE8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109220</xdr:colOff>
      <xdr:row>5</xdr:row>
      <xdr:rowOff>68580</xdr:rowOff>
    </xdr:from>
    <xdr:to>
      <xdr:col>16</xdr:col>
      <xdr:colOff>223520</xdr:colOff>
      <xdr:row>5</xdr:row>
      <xdr:rowOff>175260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99D4A38C-EACC-4109-B699-AF6F06A901F1}"/>
            </a:ext>
          </a:extLst>
        </xdr:cNvPr>
        <xdr:cNvSpPr/>
      </xdr:nvSpPr>
      <xdr:spPr>
        <a:xfrm>
          <a:off x="9862820" y="982980"/>
          <a:ext cx="114300" cy="106680"/>
        </a:xfrm>
        <a:prstGeom prst="diamond">
          <a:avLst/>
        </a:prstGeom>
        <a:solidFill>
          <a:srgbClr val="EBE8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121920</xdr:colOff>
      <xdr:row>5</xdr:row>
      <xdr:rowOff>68580</xdr:rowOff>
    </xdr:from>
    <xdr:to>
      <xdr:col>20</xdr:col>
      <xdr:colOff>236220</xdr:colOff>
      <xdr:row>5</xdr:row>
      <xdr:rowOff>175260</xdr:rowOff>
    </xdr:to>
    <xdr:sp macro="" textlink="">
      <xdr:nvSpPr>
        <xdr:cNvPr id="39" name="Diamond 38">
          <a:extLst>
            <a:ext uri="{FF2B5EF4-FFF2-40B4-BE49-F238E27FC236}">
              <a16:creationId xmlns:a16="http://schemas.microsoft.com/office/drawing/2014/main" id="{AC8EBC25-035A-43F1-B07D-500C2B20433E}"/>
            </a:ext>
          </a:extLst>
        </xdr:cNvPr>
        <xdr:cNvSpPr/>
      </xdr:nvSpPr>
      <xdr:spPr>
        <a:xfrm>
          <a:off x="12313920" y="982980"/>
          <a:ext cx="114300" cy="106680"/>
        </a:xfrm>
        <a:prstGeom prst="diamond">
          <a:avLst/>
        </a:prstGeom>
        <a:solidFill>
          <a:srgbClr val="EBE8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342900</xdr:colOff>
      <xdr:row>0</xdr:row>
      <xdr:rowOff>160020</xdr:rowOff>
    </xdr:from>
    <xdr:to>
      <xdr:col>14</xdr:col>
      <xdr:colOff>22860</xdr:colOff>
      <xdr:row>3</xdr:row>
      <xdr:rowOff>53340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DBCAE1B-3755-4340-ABD9-8FD4E44941AF}"/>
            </a:ext>
          </a:extLst>
        </xdr:cNvPr>
        <xdr:cNvSpPr txBox="1"/>
      </xdr:nvSpPr>
      <xdr:spPr>
        <a:xfrm>
          <a:off x="4610100" y="160020"/>
          <a:ext cx="39471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800" b="1">
              <a:solidFill>
                <a:srgbClr val="635666"/>
              </a:solidFill>
              <a:latin typeface="Arial" panose="020B0604020202020204" pitchFamily="34" charset="0"/>
              <a:cs typeface="Arial" panose="020B0604020202020204" pitchFamily="34" charset="0"/>
            </a:rPr>
            <a:t>Bus Transportation</a:t>
          </a:r>
          <a:r>
            <a:rPr lang="tr-TR" sz="1800" b="1" baseline="0">
              <a:solidFill>
                <a:srgbClr val="635666"/>
              </a:solidFill>
              <a:latin typeface="Arial" panose="020B0604020202020204" pitchFamily="34" charset="0"/>
              <a:cs typeface="Arial" panose="020B0604020202020204" pitchFamily="34" charset="0"/>
            </a:rPr>
            <a:t> Dashboard</a:t>
          </a:r>
          <a:endParaRPr lang="en-US" sz="1800" b="1">
            <a:solidFill>
              <a:srgbClr val="6356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334166</xdr:colOff>
      <xdr:row>10</xdr:row>
      <xdr:rowOff>158328</xdr:rowOff>
    </xdr:from>
    <xdr:to>
      <xdr:col>16</xdr:col>
      <xdr:colOff>358140</xdr:colOff>
      <xdr:row>24</xdr:row>
      <xdr:rowOff>53344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70F49AD2-AF89-47E2-BC46-8153BD8452E6}"/>
            </a:ext>
          </a:extLst>
        </xdr:cNvPr>
        <xdr:cNvSpPr/>
      </xdr:nvSpPr>
      <xdr:spPr>
        <a:xfrm rot="5400000" flipV="1">
          <a:off x="6128885" y="459609"/>
          <a:ext cx="2455336" cy="5510374"/>
        </a:xfrm>
        <a:prstGeom prst="roundRect">
          <a:avLst>
            <a:gd name="adj" fmla="val 12012"/>
          </a:avLst>
        </a:prstGeom>
        <a:solidFill>
          <a:srgbClr val="AEDBC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327660</xdr:colOff>
      <xdr:row>10</xdr:row>
      <xdr:rowOff>7620</xdr:rowOff>
    </xdr:from>
    <xdr:to>
      <xdr:col>16</xdr:col>
      <xdr:colOff>358140</xdr:colOff>
      <xdr:row>24</xdr:row>
      <xdr:rowOff>9313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FF19EB57-7079-412B-98D0-4AC9483BD80A}"/>
            </a:ext>
          </a:extLst>
        </xdr:cNvPr>
        <xdr:cNvSpPr/>
      </xdr:nvSpPr>
      <xdr:spPr>
        <a:xfrm rot="5400000" flipV="1">
          <a:off x="6072293" y="358987"/>
          <a:ext cx="2562013" cy="5516880"/>
        </a:xfrm>
        <a:prstGeom prst="roundRect">
          <a:avLst>
            <a:gd name="adj" fmla="val 8934"/>
          </a:avLst>
        </a:prstGeom>
        <a:solidFill>
          <a:srgbClr val="839A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318926</xdr:colOff>
      <xdr:row>25</xdr:row>
      <xdr:rowOff>105163</xdr:rowOff>
    </xdr:from>
    <xdr:to>
      <xdr:col>16</xdr:col>
      <xdr:colOff>342900</xdr:colOff>
      <xdr:row>34</xdr:row>
      <xdr:rowOff>68583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54C58C50-2A94-44C3-8004-A89B802F6A6E}"/>
            </a:ext>
          </a:extLst>
        </xdr:cNvPr>
        <xdr:cNvSpPr/>
      </xdr:nvSpPr>
      <xdr:spPr>
        <a:xfrm rot="5400000" flipV="1">
          <a:off x="6536643" y="2726646"/>
          <a:ext cx="1609340" cy="5510374"/>
        </a:xfrm>
        <a:prstGeom prst="roundRect">
          <a:avLst>
            <a:gd name="adj" fmla="val 20928"/>
          </a:avLst>
        </a:prstGeom>
        <a:solidFill>
          <a:srgbClr val="AEDBC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312420</xdr:colOff>
      <xdr:row>25</xdr:row>
      <xdr:rowOff>7621</xdr:rowOff>
    </xdr:from>
    <xdr:to>
      <xdr:col>16</xdr:col>
      <xdr:colOff>342900</xdr:colOff>
      <xdr:row>34</xdr:row>
      <xdr:rowOff>19912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29348083-9421-409D-87BD-2CF7B148AD5A}"/>
            </a:ext>
          </a:extLst>
        </xdr:cNvPr>
        <xdr:cNvSpPr/>
      </xdr:nvSpPr>
      <xdr:spPr>
        <a:xfrm rot="5400000" flipV="1">
          <a:off x="6508954" y="2650287"/>
          <a:ext cx="1658211" cy="5516880"/>
        </a:xfrm>
        <a:prstGeom prst="roundRect">
          <a:avLst/>
        </a:prstGeom>
        <a:solidFill>
          <a:srgbClr val="839A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453642</xdr:colOff>
      <xdr:row>11</xdr:row>
      <xdr:rowOff>21983</xdr:rowOff>
    </xdr:from>
    <xdr:to>
      <xdr:col>22</xdr:col>
      <xdr:colOff>236220</xdr:colOff>
      <xdr:row>34</xdr:row>
      <xdr:rowOff>114300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F3C636A5-C9EE-4DAB-9059-C130ED7D4C46}"/>
            </a:ext>
          </a:extLst>
        </xdr:cNvPr>
        <xdr:cNvSpPr/>
      </xdr:nvSpPr>
      <xdr:spPr>
        <a:xfrm rot="5400000" flipV="1">
          <a:off x="9778052" y="2462853"/>
          <a:ext cx="4298557" cy="3440178"/>
        </a:xfrm>
        <a:prstGeom prst="roundRect">
          <a:avLst>
            <a:gd name="adj" fmla="val 10022"/>
          </a:avLst>
        </a:prstGeom>
        <a:solidFill>
          <a:srgbClr val="AEDBC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449580</xdr:colOff>
      <xdr:row>9</xdr:row>
      <xdr:rowOff>121921</xdr:rowOff>
    </xdr:from>
    <xdr:to>
      <xdr:col>22</xdr:col>
      <xdr:colOff>236220</xdr:colOff>
      <xdr:row>34</xdr:row>
      <xdr:rowOff>68918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90C29A62-BD32-4A1C-B7B5-4BEBBF117A93}"/>
            </a:ext>
          </a:extLst>
        </xdr:cNvPr>
        <xdr:cNvSpPr/>
      </xdr:nvSpPr>
      <xdr:spPr>
        <a:xfrm rot="5400000" flipV="1">
          <a:off x="9665801" y="2305220"/>
          <a:ext cx="4518997" cy="3444240"/>
        </a:xfrm>
        <a:prstGeom prst="roundRect">
          <a:avLst>
            <a:gd name="adj" fmla="val 9366"/>
          </a:avLst>
        </a:prstGeom>
        <a:solidFill>
          <a:srgbClr val="839A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469098</xdr:colOff>
      <xdr:row>4</xdr:row>
      <xdr:rowOff>169631</xdr:rowOff>
    </xdr:from>
    <xdr:to>
      <xdr:col>28</xdr:col>
      <xdr:colOff>434340</xdr:colOff>
      <xdr:row>34</xdr:row>
      <xdr:rowOff>137160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F1F0F7BE-3DE5-4D1E-A0E8-D0E6A605A265}"/>
            </a:ext>
          </a:extLst>
        </xdr:cNvPr>
        <xdr:cNvSpPr/>
      </xdr:nvSpPr>
      <xdr:spPr>
        <a:xfrm rot="5400000" flipV="1">
          <a:off x="12964754" y="1816695"/>
          <a:ext cx="5453929" cy="3622842"/>
        </a:xfrm>
        <a:prstGeom prst="roundRect">
          <a:avLst>
            <a:gd name="adj" fmla="val 10022"/>
          </a:avLst>
        </a:prstGeom>
        <a:solidFill>
          <a:srgbClr val="AEDBC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464820</xdr:colOff>
      <xdr:row>3</xdr:row>
      <xdr:rowOff>15241</xdr:rowOff>
    </xdr:from>
    <xdr:to>
      <xdr:col>28</xdr:col>
      <xdr:colOff>434340</xdr:colOff>
      <xdr:row>34</xdr:row>
      <xdr:rowOff>79580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D7BFC3EC-4F48-451C-8C2A-1DC778B8F239}"/>
            </a:ext>
          </a:extLst>
        </xdr:cNvPr>
        <xdr:cNvSpPr/>
      </xdr:nvSpPr>
      <xdr:spPr>
        <a:xfrm rot="5400000" flipV="1">
          <a:off x="12822770" y="1617131"/>
          <a:ext cx="5733619" cy="3627120"/>
        </a:xfrm>
        <a:prstGeom prst="roundRect">
          <a:avLst>
            <a:gd name="adj" fmla="val 9366"/>
          </a:avLst>
        </a:prstGeom>
        <a:solidFill>
          <a:srgbClr val="839A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548640</xdr:colOff>
      <xdr:row>10</xdr:row>
      <xdr:rowOff>121920</xdr:rowOff>
    </xdr:from>
    <xdr:to>
      <xdr:col>12</xdr:col>
      <xdr:colOff>419100</xdr:colOff>
      <xdr:row>13</xdr:row>
      <xdr:rowOff>15240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9EFCACB-E546-41F3-8FE4-56551BBD9F0D}"/>
            </a:ext>
          </a:extLst>
        </xdr:cNvPr>
        <xdr:cNvSpPr txBox="1"/>
      </xdr:nvSpPr>
      <xdr:spPr>
        <a:xfrm>
          <a:off x="4815840" y="1950720"/>
          <a:ext cx="29184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Bus Utilization Base on Time Range</a:t>
          </a:r>
          <a:endParaRPr lang="en-US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411480</xdr:colOff>
      <xdr:row>12</xdr:row>
      <xdr:rowOff>121920</xdr:rowOff>
    </xdr:from>
    <xdr:to>
      <xdr:col>12</xdr:col>
      <xdr:colOff>304800</xdr:colOff>
      <xdr:row>23</xdr:row>
      <xdr:rowOff>60960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C4CC56A-B51F-486F-A9E7-2D9AA1BD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106680</xdr:colOff>
      <xdr:row>12</xdr:row>
      <xdr:rowOff>91440</xdr:rowOff>
    </xdr:from>
    <xdr:to>
      <xdr:col>16</xdr:col>
      <xdr:colOff>83820</xdr:colOff>
      <xdr:row>14</xdr:row>
      <xdr:rowOff>45720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DF8DA6A-0358-44A7-9091-DF3BB157BA03}"/>
            </a:ext>
          </a:extLst>
        </xdr:cNvPr>
        <xdr:cNvSpPr txBox="1"/>
      </xdr:nvSpPr>
      <xdr:spPr>
        <a:xfrm>
          <a:off x="7421880" y="2286000"/>
          <a:ext cx="241554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200" b="1">
              <a:solidFill>
                <a:srgbClr val="B03052"/>
              </a:solidFill>
              <a:latin typeface="Arial" panose="020B0604020202020204" pitchFamily="34" charset="0"/>
              <a:cs typeface="Arial" panose="020B0604020202020204" pitchFamily="34" charset="0"/>
            </a:rPr>
            <a:t>Peak Hour of Operation</a:t>
          </a:r>
          <a:endParaRPr lang="en-US" sz="1200" b="1">
            <a:solidFill>
              <a:srgbClr val="B0305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266700</xdr:colOff>
      <xdr:row>14</xdr:row>
      <xdr:rowOff>144780</xdr:rowOff>
    </xdr:from>
    <xdr:to>
      <xdr:col>15</xdr:col>
      <xdr:colOff>365760</xdr:colOff>
      <xdr:row>16</xdr:row>
      <xdr:rowOff>99060</xdr:rowOff>
    </xdr:to>
    <xdr:sp macro="" textlink="Analysis1!G15">
      <xdr:nvSpPr>
        <xdr:cNvPr id="68" name="TextBox 67">
          <a:extLst>
            <a:ext uri="{FF2B5EF4-FFF2-40B4-BE49-F238E27FC236}">
              <a16:creationId xmlns:a16="http://schemas.microsoft.com/office/drawing/2014/main" id="{5C50BE8D-CD94-4507-9647-22D6932B509D}"/>
            </a:ext>
          </a:extLst>
        </xdr:cNvPr>
        <xdr:cNvSpPr txBox="1"/>
      </xdr:nvSpPr>
      <xdr:spPr>
        <a:xfrm>
          <a:off x="7581900" y="2705100"/>
          <a:ext cx="192786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444A697-26CA-4809-AA32-D7E9B4AA5234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20:57:00</a:t>
          </a:fld>
          <a:endParaRPr lang="en-US" sz="16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30480</xdr:colOff>
      <xdr:row>17</xdr:row>
      <xdr:rowOff>83820</xdr:rowOff>
    </xdr:from>
    <xdr:to>
      <xdr:col>16</xdr:col>
      <xdr:colOff>175260</xdr:colOff>
      <xdr:row>19</xdr:row>
      <xdr:rowOff>38100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96F31597-3664-4402-A3C5-053B6269F5CF}"/>
            </a:ext>
          </a:extLst>
        </xdr:cNvPr>
        <xdr:cNvSpPr txBox="1"/>
      </xdr:nvSpPr>
      <xdr:spPr>
        <a:xfrm>
          <a:off x="7345680" y="3192780"/>
          <a:ext cx="258318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200" b="1">
              <a:solidFill>
                <a:srgbClr val="B03052"/>
              </a:solidFill>
              <a:latin typeface="Arial" panose="020B0604020202020204" pitchFamily="34" charset="0"/>
              <a:cs typeface="Arial" panose="020B0604020202020204" pitchFamily="34" charset="0"/>
            </a:rPr>
            <a:t>Off-Peak Hour of Operation</a:t>
          </a:r>
          <a:endParaRPr lang="en-US" sz="1200" b="1">
            <a:solidFill>
              <a:srgbClr val="B0305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304800</xdr:colOff>
      <xdr:row>19</xdr:row>
      <xdr:rowOff>121920</xdr:rowOff>
    </xdr:from>
    <xdr:to>
      <xdr:col>15</xdr:col>
      <xdr:colOff>304800</xdr:colOff>
      <xdr:row>21</xdr:row>
      <xdr:rowOff>76200</xdr:rowOff>
    </xdr:to>
    <xdr:sp macro="" textlink="Analysis1!G20">
      <xdr:nvSpPr>
        <xdr:cNvPr id="70" name="TextBox 69">
          <a:extLst>
            <a:ext uri="{FF2B5EF4-FFF2-40B4-BE49-F238E27FC236}">
              <a16:creationId xmlns:a16="http://schemas.microsoft.com/office/drawing/2014/main" id="{78B44BB1-9121-44FF-BECA-A690FB4D283D}"/>
            </a:ext>
          </a:extLst>
        </xdr:cNvPr>
        <xdr:cNvSpPr txBox="1"/>
      </xdr:nvSpPr>
      <xdr:spPr>
        <a:xfrm>
          <a:off x="7620000" y="3596640"/>
          <a:ext cx="182880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DFA44B66-4641-4290-83FA-15D6CA543513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19:50:00</a:t>
          </a:fld>
          <a:endParaRPr lang="en-US" sz="1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533400</xdr:colOff>
      <xdr:row>25</xdr:row>
      <xdr:rowOff>91440</xdr:rowOff>
    </xdr:from>
    <xdr:to>
      <xdr:col>12</xdr:col>
      <xdr:colOff>403860</xdr:colOff>
      <xdr:row>27</xdr:row>
      <xdr:rowOff>167640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977D7445-4222-4044-B047-13F007175956}"/>
            </a:ext>
          </a:extLst>
        </xdr:cNvPr>
        <xdr:cNvSpPr txBox="1"/>
      </xdr:nvSpPr>
      <xdr:spPr>
        <a:xfrm>
          <a:off x="4800600" y="4663440"/>
          <a:ext cx="29184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</a:t>
          </a: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Passengers</a:t>
          </a:r>
          <a:r>
            <a:rPr lang="tr-T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Yearly Distribution</a:t>
          </a:r>
          <a:endParaRPr lang="en-US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38100</xdr:colOff>
      <xdr:row>4</xdr:row>
      <xdr:rowOff>22860</xdr:rowOff>
    </xdr:from>
    <xdr:to>
      <xdr:col>27</xdr:col>
      <xdr:colOff>518160</xdr:colOff>
      <xdr:row>6</xdr:row>
      <xdr:rowOff>99060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E8253DC6-B178-46B2-A9B2-A9A2EC116DF9}"/>
            </a:ext>
          </a:extLst>
        </xdr:cNvPr>
        <xdr:cNvSpPr txBox="1"/>
      </xdr:nvSpPr>
      <xdr:spPr>
        <a:xfrm>
          <a:off x="14058900" y="754380"/>
          <a:ext cx="29184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Bus Utilization Rate Categories</a:t>
          </a:r>
          <a:endParaRPr lang="en-US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53340</xdr:colOff>
      <xdr:row>22</xdr:row>
      <xdr:rowOff>30480</xdr:rowOff>
    </xdr:from>
    <xdr:to>
      <xdr:col>28</xdr:col>
      <xdr:colOff>236220</xdr:colOff>
      <xdr:row>24</xdr:row>
      <xdr:rowOff>106680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BEBE63BF-EFA9-40D8-900C-49C296B6152D}"/>
            </a:ext>
          </a:extLst>
        </xdr:cNvPr>
        <xdr:cNvSpPr txBox="1"/>
      </xdr:nvSpPr>
      <xdr:spPr>
        <a:xfrm>
          <a:off x="14074140" y="4053840"/>
          <a:ext cx="323088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</a:t>
          </a: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Passengers</a:t>
          </a:r>
          <a:r>
            <a:rPr lang="tr-T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Based on Weektype</a:t>
          </a:r>
          <a:endParaRPr lang="en-US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38100</xdr:colOff>
      <xdr:row>10</xdr:row>
      <xdr:rowOff>106680</xdr:rowOff>
    </xdr:from>
    <xdr:to>
      <xdr:col>21</xdr:col>
      <xdr:colOff>518160</xdr:colOff>
      <xdr:row>13</xdr:row>
      <xdr:rowOff>0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6A4F58BB-78A9-4922-8F27-805DF144B46D}"/>
            </a:ext>
          </a:extLst>
        </xdr:cNvPr>
        <xdr:cNvSpPr txBox="1"/>
      </xdr:nvSpPr>
      <xdr:spPr>
        <a:xfrm>
          <a:off x="10401300" y="1935480"/>
          <a:ext cx="29184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Passengers</a:t>
          </a:r>
          <a:r>
            <a:rPr lang="tr-T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Monthly Destribution</a:t>
          </a:r>
          <a:endParaRPr lang="en-US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76200</xdr:colOff>
      <xdr:row>20</xdr:row>
      <xdr:rowOff>167640</xdr:rowOff>
    </xdr:from>
    <xdr:to>
      <xdr:col>21</xdr:col>
      <xdr:colOff>556260</xdr:colOff>
      <xdr:row>23</xdr:row>
      <xdr:rowOff>60960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58AF7D66-4F88-4D2B-B9ED-292E6ADEA66D}"/>
            </a:ext>
          </a:extLst>
        </xdr:cNvPr>
        <xdr:cNvSpPr txBox="1"/>
      </xdr:nvSpPr>
      <xdr:spPr>
        <a:xfrm>
          <a:off x="10439400" y="3825240"/>
          <a:ext cx="29184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Passengers</a:t>
          </a:r>
          <a:r>
            <a:rPr lang="tr-T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Weekly Destribution</a:t>
          </a:r>
          <a:endParaRPr lang="en-US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419100</xdr:colOff>
      <xdr:row>26</xdr:row>
      <xdr:rowOff>182879</xdr:rowOff>
    </xdr:from>
    <xdr:to>
      <xdr:col>13</xdr:col>
      <xdr:colOff>190500</xdr:colOff>
      <xdr:row>33</xdr:row>
      <xdr:rowOff>114300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EFFD7F7C-3C4F-44DA-8D40-73A08D26A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350520</xdr:colOff>
      <xdr:row>27</xdr:row>
      <xdr:rowOff>7620</xdr:rowOff>
    </xdr:from>
    <xdr:to>
      <xdr:col>14</xdr:col>
      <xdr:colOff>312420</xdr:colOff>
      <xdr:row>28</xdr:row>
      <xdr:rowOff>144780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A0037A5F-85B1-40D6-9521-04C64B316908}"/>
            </a:ext>
          </a:extLst>
        </xdr:cNvPr>
        <xdr:cNvSpPr txBox="1"/>
      </xdr:nvSpPr>
      <xdr:spPr>
        <a:xfrm>
          <a:off x="7056120" y="4945380"/>
          <a:ext cx="179070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200" b="1">
              <a:solidFill>
                <a:srgbClr val="B03052"/>
              </a:solidFill>
              <a:latin typeface="Arial" panose="020B0604020202020204" pitchFamily="34" charset="0"/>
              <a:cs typeface="Arial" panose="020B0604020202020204" pitchFamily="34" charset="0"/>
            </a:rPr>
            <a:t>Yoy</a:t>
          </a:r>
          <a:r>
            <a:rPr lang="tr-TR" sz="1200" b="1" baseline="0">
              <a:solidFill>
                <a:srgbClr val="B03052"/>
              </a:solidFill>
              <a:latin typeface="Arial" panose="020B0604020202020204" pitchFamily="34" charset="0"/>
              <a:cs typeface="Arial" panose="020B0604020202020204" pitchFamily="34" charset="0"/>
            </a:rPr>
            <a:t> Change</a:t>
          </a:r>
          <a:endParaRPr lang="en-US" sz="1200" b="1">
            <a:solidFill>
              <a:srgbClr val="B0305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373380</xdr:colOff>
      <xdr:row>28</xdr:row>
      <xdr:rowOff>68580</xdr:rowOff>
    </xdr:from>
    <xdr:to>
      <xdr:col>14</xdr:col>
      <xdr:colOff>335280</xdr:colOff>
      <xdr:row>30</xdr:row>
      <xdr:rowOff>22860</xdr:rowOff>
    </xdr:to>
    <xdr:sp macro="" textlink="Analysis1!O14">
      <xdr:nvSpPr>
        <xdr:cNvPr id="90" name="TextBox 89">
          <a:extLst>
            <a:ext uri="{FF2B5EF4-FFF2-40B4-BE49-F238E27FC236}">
              <a16:creationId xmlns:a16="http://schemas.microsoft.com/office/drawing/2014/main" id="{229FAEFA-C100-4FBC-B48E-FAD70F819034}"/>
            </a:ext>
          </a:extLst>
        </xdr:cNvPr>
        <xdr:cNvSpPr txBox="1"/>
      </xdr:nvSpPr>
      <xdr:spPr>
        <a:xfrm>
          <a:off x="7078980" y="5189220"/>
          <a:ext cx="179070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15E6D35A-BEB4-4417-8CE3-EC99FEFF8BE4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-83.50%</a:t>
          </a:fld>
          <a:endParaRPr lang="en-US" sz="1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15247</xdr:colOff>
      <xdr:row>25</xdr:row>
      <xdr:rowOff>121923</xdr:rowOff>
    </xdr:from>
    <xdr:to>
      <xdr:col>16</xdr:col>
      <xdr:colOff>205746</xdr:colOff>
      <xdr:row>33</xdr:row>
      <xdr:rowOff>53349</xdr:rowOff>
    </xdr:to>
    <xdr:sp macro="" textlink="">
      <xdr:nvSpPr>
        <xdr:cNvPr id="92" name="Rectangle: Rounded Corners 91">
          <a:extLst>
            <a:ext uri="{FF2B5EF4-FFF2-40B4-BE49-F238E27FC236}">
              <a16:creationId xmlns:a16="http://schemas.microsoft.com/office/drawing/2014/main" id="{A358EE10-F7B3-42BF-875C-36BE2D965426}"/>
            </a:ext>
          </a:extLst>
        </xdr:cNvPr>
        <xdr:cNvSpPr/>
      </xdr:nvSpPr>
      <xdr:spPr>
        <a:xfrm rot="5400000" flipV="1">
          <a:off x="8557264" y="4686306"/>
          <a:ext cx="1394466" cy="1409699"/>
        </a:xfrm>
        <a:prstGeom prst="roundRect">
          <a:avLst>
            <a:gd name="adj" fmla="val 10688"/>
          </a:avLst>
        </a:prstGeom>
        <a:gradFill flip="none" rotWithShape="1">
          <a:gsLst>
            <a:gs pos="8000">
              <a:schemeClr val="accent1">
                <a:lumMod val="5000"/>
                <a:lumOff val="95000"/>
              </a:schemeClr>
            </a:gs>
            <a:gs pos="22000">
              <a:srgbClr val="EBE8DB"/>
            </a:gs>
            <a:gs pos="98000">
              <a:srgbClr val="63566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30480</xdr:colOff>
      <xdr:row>26</xdr:row>
      <xdr:rowOff>175260</xdr:rowOff>
    </xdr:from>
    <xdr:to>
      <xdr:col>16</xdr:col>
      <xdr:colOff>198120</xdr:colOff>
      <xdr:row>32</xdr:row>
      <xdr:rowOff>53340</xdr:rowOff>
    </xdr:to>
    <xdr:sp macro="" textlink="Analysis1!N23">
      <xdr:nvSpPr>
        <xdr:cNvPr id="91" name="TextBox 90">
          <a:extLst>
            <a:ext uri="{FF2B5EF4-FFF2-40B4-BE49-F238E27FC236}">
              <a16:creationId xmlns:a16="http://schemas.microsoft.com/office/drawing/2014/main" id="{CB51D822-C556-47B0-9802-1F659EB4E65F}"/>
            </a:ext>
          </a:extLst>
        </xdr:cNvPr>
        <xdr:cNvSpPr txBox="1"/>
      </xdr:nvSpPr>
      <xdr:spPr>
        <a:xfrm>
          <a:off x="8564880" y="4930140"/>
          <a:ext cx="1386840" cy="975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C93268E-BE53-4F96-B42A-3FC2E348C7E6}" type="TxLink">
            <a:rPr lang="en-US" sz="1400" b="1" i="0" u="none" strike="noStrike">
              <a:solidFill>
                <a:srgbClr val="635666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YoY change sugests room for improvement!</a:t>
          </a:fld>
          <a:endParaRPr lang="en-US" sz="1600" b="1">
            <a:solidFill>
              <a:srgbClr val="6356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434340</xdr:colOff>
      <xdr:row>25</xdr:row>
      <xdr:rowOff>7620</xdr:rowOff>
    </xdr:from>
    <xdr:to>
      <xdr:col>16</xdr:col>
      <xdr:colOff>198120</xdr:colOff>
      <xdr:row>27</xdr:row>
      <xdr:rowOff>30480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D271EF6-FD22-4A24-AF82-A01C64D65DFD}"/>
            </a:ext>
          </a:extLst>
        </xdr:cNvPr>
        <xdr:cNvSpPr/>
      </xdr:nvSpPr>
      <xdr:spPr>
        <a:xfrm>
          <a:off x="9578340" y="4579620"/>
          <a:ext cx="373380" cy="388620"/>
        </a:xfrm>
        <a:prstGeom prst="ellipse">
          <a:avLst/>
        </a:prstGeom>
        <a:solidFill>
          <a:srgbClr val="B03052"/>
        </a:solidFill>
        <a:ln>
          <a:solidFill>
            <a:srgbClr val="B0305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441960</xdr:colOff>
      <xdr:row>25</xdr:row>
      <xdr:rowOff>0</xdr:rowOff>
    </xdr:from>
    <xdr:to>
      <xdr:col>16</xdr:col>
      <xdr:colOff>205740</xdr:colOff>
      <xdr:row>27</xdr:row>
      <xdr:rowOff>7620</xdr:rowOff>
    </xdr:to>
    <xdr:pic>
      <xdr:nvPicPr>
        <xdr:cNvPr id="95" name="Graphic 94" descr="Lightbulb outline">
          <a:extLst>
            <a:ext uri="{FF2B5EF4-FFF2-40B4-BE49-F238E27FC236}">
              <a16:creationId xmlns:a16="http://schemas.microsoft.com/office/drawing/2014/main" id="{4B6F9B56-BF6F-49ED-ABBA-21DD1A61E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85960" y="4572000"/>
          <a:ext cx="373380" cy="373380"/>
        </a:xfrm>
        <a:prstGeom prst="rect">
          <a:avLst/>
        </a:prstGeom>
      </xdr:spPr>
    </xdr:pic>
    <xdr:clientData/>
  </xdr:twoCellAnchor>
  <xdr:twoCellAnchor>
    <xdr:from>
      <xdr:col>7</xdr:col>
      <xdr:colOff>449580</xdr:colOff>
      <xdr:row>11</xdr:row>
      <xdr:rowOff>15240</xdr:rowOff>
    </xdr:from>
    <xdr:to>
      <xdr:col>7</xdr:col>
      <xdr:colOff>563880</xdr:colOff>
      <xdr:row>11</xdr:row>
      <xdr:rowOff>121920</xdr:rowOff>
    </xdr:to>
    <xdr:sp macro="" textlink="">
      <xdr:nvSpPr>
        <xdr:cNvPr id="96" name="Diamond 95">
          <a:extLst>
            <a:ext uri="{FF2B5EF4-FFF2-40B4-BE49-F238E27FC236}">
              <a16:creationId xmlns:a16="http://schemas.microsoft.com/office/drawing/2014/main" id="{98EA5424-B08D-4031-87F2-783C51B311CE}"/>
            </a:ext>
          </a:extLst>
        </xdr:cNvPr>
        <xdr:cNvSpPr/>
      </xdr:nvSpPr>
      <xdr:spPr>
        <a:xfrm>
          <a:off x="4716780" y="2026920"/>
          <a:ext cx="114300" cy="106680"/>
        </a:xfrm>
        <a:prstGeom prst="diamond">
          <a:avLst/>
        </a:prstGeom>
        <a:solidFill>
          <a:srgbClr val="EBE8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457200</xdr:colOff>
      <xdr:row>25</xdr:row>
      <xdr:rowOff>167640</xdr:rowOff>
    </xdr:from>
    <xdr:to>
      <xdr:col>7</xdr:col>
      <xdr:colOff>571500</xdr:colOff>
      <xdr:row>26</xdr:row>
      <xdr:rowOff>91440</xdr:rowOff>
    </xdr:to>
    <xdr:sp macro="" textlink="">
      <xdr:nvSpPr>
        <xdr:cNvPr id="97" name="Diamond 96">
          <a:extLst>
            <a:ext uri="{FF2B5EF4-FFF2-40B4-BE49-F238E27FC236}">
              <a16:creationId xmlns:a16="http://schemas.microsoft.com/office/drawing/2014/main" id="{E4F2F0E8-F184-489A-82B6-E55F85347881}"/>
            </a:ext>
          </a:extLst>
        </xdr:cNvPr>
        <xdr:cNvSpPr/>
      </xdr:nvSpPr>
      <xdr:spPr>
        <a:xfrm>
          <a:off x="4724400" y="4739640"/>
          <a:ext cx="114300" cy="106680"/>
        </a:xfrm>
        <a:prstGeom prst="diamond">
          <a:avLst/>
        </a:prstGeom>
        <a:solidFill>
          <a:srgbClr val="EBE8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556260</xdr:colOff>
      <xdr:row>11</xdr:row>
      <xdr:rowOff>7620</xdr:rowOff>
    </xdr:from>
    <xdr:to>
      <xdr:col>17</xdr:col>
      <xdr:colOff>60960</xdr:colOff>
      <xdr:row>11</xdr:row>
      <xdr:rowOff>114300</xdr:rowOff>
    </xdr:to>
    <xdr:sp macro="" textlink="">
      <xdr:nvSpPr>
        <xdr:cNvPr id="99" name="Diamond 98">
          <a:extLst>
            <a:ext uri="{FF2B5EF4-FFF2-40B4-BE49-F238E27FC236}">
              <a16:creationId xmlns:a16="http://schemas.microsoft.com/office/drawing/2014/main" id="{D17BF0FA-E40A-4EC3-87B3-28C82E8D340C}"/>
            </a:ext>
          </a:extLst>
        </xdr:cNvPr>
        <xdr:cNvSpPr/>
      </xdr:nvSpPr>
      <xdr:spPr>
        <a:xfrm>
          <a:off x="10309860" y="2019300"/>
          <a:ext cx="114300" cy="106680"/>
        </a:xfrm>
        <a:prstGeom prst="diamond">
          <a:avLst/>
        </a:prstGeom>
        <a:solidFill>
          <a:srgbClr val="EBE8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594360</xdr:colOff>
      <xdr:row>21</xdr:row>
      <xdr:rowOff>60960</xdr:rowOff>
    </xdr:from>
    <xdr:to>
      <xdr:col>17</xdr:col>
      <xdr:colOff>99060</xdr:colOff>
      <xdr:row>21</xdr:row>
      <xdr:rowOff>167640</xdr:rowOff>
    </xdr:to>
    <xdr:sp macro="" textlink="">
      <xdr:nvSpPr>
        <xdr:cNvPr id="100" name="Diamond 99">
          <a:extLst>
            <a:ext uri="{FF2B5EF4-FFF2-40B4-BE49-F238E27FC236}">
              <a16:creationId xmlns:a16="http://schemas.microsoft.com/office/drawing/2014/main" id="{DAD321D0-74EB-4617-B05C-5F1DEADB6960}"/>
            </a:ext>
          </a:extLst>
        </xdr:cNvPr>
        <xdr:cNvSpPr/>
      </xdr:nvSpPr>
      <xdr:spPr>
        <a:xfrm>
          <a:off x="10347960" y="3901440"/>
          <a:ext cx="114300" cy="106680"/>
        </a:xfrm>
        <a:prstGeom prst="diamond">
          <a:avLst/>
        </a:prstGeom>
        <a:solidFill>
          <a:srgbClr val="EBE8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601980</xdr:colOff>
      <xdr:row>22</xdr:row>
      <xdr:rowOff>121920</xdr:rowOff>
    </xdr:from>
    <xdr:to>
      <xdr:col>23</xdr:col>
      <xdr:colOff>106680</xdr:colOff>
      <xdr:row>23</xdr:row>
      <xdr:rowOff>45720</xdr:rowOff>
    </xdr:to>
    <xdr:sp macro="" textlink="">
      <xdr:nvSpPr>
        <xdr:cNvPr id="101" name="Diamond 100">
          <a:extLst>
            <a:ext uri="{FF2B5EF4-FFF2-40B4-BE49-F238E27FC236}">
              <a16:creationId xmlns:a16="http://schemas.microsoft.com/office/drawing/2014/main" id="{29C9F523-7DBC-411E-962C-503E486A6FC5}"/>
            </a:ext>
          </a:extLst>
        </xdr:cNvPr>
        <xdr:cNvSpPr/>
      </xdr:nvSpPr>
      <xdr:spPr>
        <a:xfrm>
          <a:off x="14013180" y="4145280"/>
          <a:ext cx="114300" cy="106680"/>
        </a:xfrm>
        <a:prstGeom prst="diamond">
          <a:avLst/>
        </a:prstGeom>
        <a:solidFill>
          <a:srgbClr val="EBE8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579120</xdr:colOff>
      <xdr:row>4</xdr:row>
      <xdr:rowOff>106680</xdr:rowOff>
    </xdr:from>
    <xdr:to>
      <xdr:col>23</xdr:col>
      <xdr:colOff>83820</xdr:colOff>
      <xdr:row>5</xdr:row>
      <xdr:rowOff>30480</xdr:rowOff>
    </xdr:to>
    <xdr:sp macro="" textlink="">
      <xdr:nvSpPr>
        <xdr:cNvPr id="102" name="Diamond 101">
          <a:extLst>
            <a:ext uri="{FF2B5EF4-FFF2-40B4-BE49-F238E27FC236}">
              <a16:creationId xmlns:a16="http://schemas.microsoft.com/office/drawing/2014/main" id="{F05F67DC-FE56-4BAA-8F0D-A37637CD0D9E}"/>
            </a:ext>
          </a:extLst>
        </xdr:cNvPr>
        <xdr:cNvSpPr/>
      </xdr:nvSpPr>
      <xdr:spPr>
        <a:xfrm>
          <a:off x="13990320" y="838200"/>
          <a:ext cx="114300" cy="106680"/>
        </a:xfrm>
        <a:prstGeom prst="diamond">
          <a:avLst/>
        </a:prstGeom>
        <a:solidFill>
          <a:srgbClr val="EBE8D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68580</xdr:colOff>
      <xdr:row>25</xdr:row>
      <xdr:rowOff>38100</xdr:rowOff>
    </xdr:from>
    <xdr:to>
      <xdr:col>21</xdr:col>
      <xdr:colOff>556260</xdr:colOff>
      <xdr:row>33</xdr:row>
      <xdr:rowOff>125730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6C5DF34-2F5C-4F52-B908-9CE3C7AA6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571500</xdr:colOff>
      <xdr:row>22</xdr:row>
      <xdr:rowOff>83820</xdr:rowOff>
    </xdr:from>
    <xdr:to>
      <xdr:col>22</xdr:col>
      <xdr:colOff>167640</xdr:colOff>
      <xdr:row>26</xdr:row>
      <xdr:rowOff>7620</xdr:rowOff>
    </xdr:to>
    <xdr:sp macro="" textlink="Analysis1!V20">
      <xdr:nvSpPr>
        <xdr:cNvPr id="60" name="TextBox 59">
          <a:extLst>
            <a:ext uri="{FF2B5EF4-FFF2-40B4-BE49-F238E27FC236}">
              <a16:creationId xmlns:a16="http://schemas.microsoft.com/office/drawing/2014/main" id="{FEB18476-A018-4B21-BA81-D070396F9F4B}"/>
            </a:ext>
          </a:extLst>
        </xdr:cNvPr>
        <xdr:cNvSpPr txBox="1"/>
      </xdr:nvSpPr>
      <xdr:spPr>
        <a:xfrm>
          <a:off x="10325100" y="4107180"/>
          <a:ext cx="325374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067934F-FF8D-48FE-8CB7-F08C173DB329}" type="TxLink">
            <a:rPr lang="en-US" sz="11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Focus on Highlited Weekdays: they exceeded the 941 passengers average and account for 49.39% of the Total Passengers.</a:t>
          </a:fld>
          <a:endParaRPr lang="en-US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15</xdr:col>
      <xdr:colOff>58871</xdr:colOff>
      <xdr:row>19</xdr:row>
      <xdr:rowOff>68579</xdr:rowOff>
    </xdr:from>
    <xdr:to>
      <xdr:col>15</xdr:col>
      <xdr:colOff>470352</xdr:colOff>
      <xdr:row>21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CC589E-5391-4BAF-8967-61F5B3FEC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2871" y="3543299"/>
          <a:ext cx="411481" cy="411481"/>
        </a:xfrm>
        <a:prstGeom prst="rect">
          <a:avLst/>
        </a:prstGeom>
      </xdr:spPr>
    </xdr:pic>
    <xdr:clientData/>
  </xdr:twoCellAnchor>
  <xdr:twoCellAnchor editAs="oneCell">
    <xdr:from>
      <xdr:col>14</xdr:col>
      <xdr:colOff>535610</xdr:colOff>
      <xdr:row>14</xdr:row>
      <xdr:rowOff>28080</xdr:rowOff>
    </xdr:from>
    <xdr:to>
      <xdr:col>15</xdr:col>
      <xdr:colOff>469430</xdr:colOff>
      <xdr:row>17</xdr:row>
      <xdr:rowOff>22860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F6E24A-1D96-4832-864B-577423CFB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alphaModFix/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0010" y="2588400"/>
          <a:ext cx="543420" cy="543420"/>
        </a:xfrm>
        <a:prstGeom prst="rect">
          <a:avLst/>
        </a:prstGeom>
      </xdr:spPr>
    </xdr:pic>
    <xdr:clientData/>
  </xdr:twoCellAnchor>
  <xdr:twoCellAnchor>
    <xdr:from>
      <xdr:col>17</xdr:col>
      <xdr:colOff>30480</xdr:colOff>
      <xdr:row>12</xdr:row>
      <xdr:rowOff>45720</xdr:rowOff>
    </xdr:from>
    <xdr:to>
      <xdr:col>22</xdr:col>
      <xdr:colOff>30480</xdr:colOff>
      <xdr:row>19</xdr:row>
      <xdr:rowOff>129540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C1F0565-42E3-4ACB-93E5-14D529C3C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563880</xdr:colOff>
      <xdr:row>20</xdr:row>
      <xdr:rowOff>60960</xdr:rowOff>
    </xdr:from>
    <xdr:to>
      <xdr:col>22</xdr:col>
      <xdr:colOff>137160</xdr:colOff>
      <xdr:row>20</xdr:row>
      <xdr:rowOff>106679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BDE9B1BF-6951-437A-B2B8-5714852D567F}"/>
            </a:ext>
          </a:extLst>
        </xdr:cNvPr>
        <xdr:cNvSpPr/>
      </xdr:nvSpPr>
      <xdr:spPr>
        <a:xfrm flipV="1">
          <a:off x="10317480" y="3718560"/>
          <a:ext cx="3230880" cy="45719"/>
        </a:xfrm>
        <a:prstGeom prst="rect">
          <a:avLst/>
        </a:prstGeom>
        <a:gradFill flip="none" rotWithShape="1">
          <a:gsLst>
            <a:gs pos="53000">
              <a:schemeClr val="accent1">
                <a:lumMod val="5000"/>
                <a:lumOff val="95000"/>
              </a:schemeClr>
            </a:gs>
            <a:gs pos="0">
              <a:srgbClr val="635666"/>
            </a:gs>
            <a:gs pos="98000">
              <a:srgbClr val="63566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601980</xdr:colOff>
      <xdr:row>6</xdr:row>
      <xdr:rowOff>167640</xdr:rowOff>
    </xdr:from>
    <xdr:to>
      <xdr:col>25</xdr:col>
      <xdr:colOff>304800</xdr:colOff>
      <xdr:row>12</xdr:row>
      <xdr:rowOff>30480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5EC643EE-C175-4C62-918F-C4C4669E0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541020</xdr:colOff>
      <xdr:row>6</xdr:row>
      <xdr:rowOff>167640</xdr:rowOff>
    </xdr:from>
    <xdr:to>
      <xdr:col>28</xdr:col>
      <xdr:colOff>243840</xdr:colOff>
      <xdr:row>12</xdr:row>
      <xdr:rowOff>30480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D8C413A6-A4A9-4455-8024-42863B5BB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243840</xdr:colOff>
      <xdr:row>13</xdr:row>
      <xdr:rowOff>175260</xdr:rowOff>
    </xdr:from>
    <xdr:to>
      <xdr:col>26</xdr:col>
      <xdr:colOff>556260</xdr:colOff>
      <xdr:row>19</xdr:row>
      <xdr:rowOff>38100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DE3D6633-4B3C-49BD-B22B-3B2547FC8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525780</xdr:colOff>
      <xdr:row>8</xdr:row>
      <xdr:rowOff>137160</xdr:rowOff>
    </xdr:from>
    <xdr:to>
      <xdr:col>24</xdr:col>
      <xdr:colOff>571500</xdr:colOff>
      <xdr:row>10</xdr:row>
      <xdr:rowOff>167640</xdr:rowOff>
    </xdr:to>
    <xdr:sp macro="" textlink="Analysis1!AI16">
      <xdr:nvSpPr>
        <xdr:cNvPr id="103" name="TextBox 102">
          <a:extLst>
            <a:ext uri="{FF2B5EF4-FFF2-40B4-BE49-F238E27FC236}">
              <a16:creationId xmlns:a16="http://schemas.microsoft.com/office/drawing/2014/main" id="{AED9CBE7-DEE1-4754-A66F-AE50DC3A5E3D}"/>
            </a:ext>
          </a:extLst>
        </xdr:cNvPr>
        <xdr:cNvSpPr txBox="1"/>
      </xdr:nvSpPr>
      <xdr:spPr>
        <a:xfrm>
          <a:off x="14546580" y="1600200"/>
          <a:ext cx="6553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F5951F9-470A-4089-8E60-D357D66F48B9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26%</a:t>
          </a:fld>
          <a:endParaRPr lang="en-US" sz="1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487680</xdr:colOff>
      <xdr:row>8</xdr:row>
      <xdr:rowOff>152400</xdr:rowOff>
    </xdr:from>
    <xdr:to>
      <xdr:col>27</xdr:col>
      <xdr:colOff>533400</xdr:colOff>
      <xdr:row>11</xdr:row>
      <xdr:rowOff>0</xdr:rowOff>
    </xdr:to>
    <xdr:sp macro="" textlink="Analysis1!AI17">
      <xdr:nvSpPr>
        <xdr:cNvPr id="104" name="TextBox 103">
          <a:extLst>
            <a:ext uri="{FF2B5EF4-FFF2-40B4-BE49-F238E27FC236}">
              <a16:creationId xmlns:a16="http://schemas.microsoft.com/office/drawing/2014/main" id="{9944B84B-6BDF-415F-A26E-B4F2740FF5B0}"/>
            </a:ext>
          </a:extLst>
        </xdr:cNvPr>
        <xdr:cNvSpPr txBox="1"/>
      </xdr:nvSpPr>
      <xdr:spPr>
        <a:xfrm>
          <a:off x="16337280" y="1615440"/>
          <a:ext cx="6553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2D2C1A85-9FE3-4D86-AD19-00257D8A313C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25%</a:t>
          </a:fld>
          <a:endParaRPr lang="en-US" sz="1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167640</xdr:colOff>
      <xdr:row>15</xdr:row>
      <xdr:rowOff>175260</xdr:rowOff>
    </xdr:from>
    <xdr:to>
      <xdr:col>26</xdr:col>
      <xdr:colOff>213360</xdr:colOff>
      <xdr:row>18</xdr:row>
      <xdr:rowOff>22860</xdr:rowOff>
    </xdr:to>
    <xdr:sp macro="" textlink="Analysis1!AI18">
      <xdr:nvSpPr>
        <xdr:cNvPr id="105" name="TextBox 104">
          <a:extLst>
            <a:ext uri="{FF2B5EF4-FFF2-40B4-BE49-F238E27FC236}">
              <a16:creationId xmlns:a16="http://schemas.microsoft.com/office/drawing/2014/main" id="{3F57AFBF-0018-4928-9313-EB6E452CE9E0}"/>
            </a:ext>
          </a:extLst>
        </xdr:cNvPr>
        <xdr:cNvSpPr txBox="1"/>
      </xdr:nvSpPr>
      <xdr:spPr>
        <a:xfrm>
          <a:off x="15407640" y="2918460"/>
          <a:ext cx="6553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D83A946-F2EE-4890-B861-B44314CCCA92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49%</a:t>
          </a:fld>
          <a:endParaRPr lang="en-US" sz="14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281940</xdr:colOff>
      <xdr:row>12</xdr:row>
      <xdr:rowOff>45720</xdr:rowOff>
    </xdr:from>
    <xdr:to>
      <xdr:col>25</xdr:col>
      <xdr:colOff>335280</xdr:colOff>
      <xdr:row>14</xdr:row>
      <xdr:rowOff>121920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3DAC1DAC-32A3-4D1D-BA3D-5BA707FE81B1}"/>
            </a:ext>
          </a:extLst>
        </xdr:cNvPr>
        <xdr:cNvSpPr txBox="1"/>
      </xdr:nvSpPr>
      <xdr:spPr>
        <a:xfrm>
          <a:off x="14302740" y="2240280"/>
          <a:ext cx="127254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rgbClr val="635666"/>
              </a:solidFill>
              <a:latin typeface="Arial" panose="020B0604020202020204" pitchFamily="34" charset="0"/>
              <a:cs typeface="Arial" panose="020B0604020202020204" pitchFamily="34" charset="0"/>
            </a:rPr>
            <a:t>Over</a:t>
          </a:r>
          <a:r>
            <a:rPr lang="tr-TR" sz="1200" b="1" baseline="0">
              <a:solidFill>
                <a:srgbClr val="635666"/>
              </a:solidFill>
              <a:latin typeface="Arial" panose="020B0604020202020204" pitchFamily="34" charset="0"/>
              <a:cs typeface="Arial" panose="020B0604020202020204" pitchFamily="34" charset="0"/>
            </a:rPr>
            <a:t> - Utilized</a:t>
          </a:r>
          <a:endParaRPr lang="en-US" sz="1200" b="1">
            <a:solidFill>
              <a:srgbClr val="6356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190500</xdr:colOff>
      <xdr:row>12</xdr:row>
      <xdr:rowOff>53340</xdr:rowOff>
    </xdr:from>
    <xdr:to>
      <xdr:col>28</xdr:col>
      <xdr:colOff>480060</xdr:colOff>
      <xdr:row>14</xdr:row>
      <xdr:rowOff>129540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CB5A6FC4-EB1D-4E5E-AD3C-C3575FABF120}"/>
            </a:ext>
          </a:extLst>
        </xdr:cNvPr>
        <xdr:cNvSpPr txBox="1"/>
      </xdr:nvSpPr>
      <xdr:spPr>
        <a:xfrm>
          <a:off x="16040100" y="2247900"/>
          <a:ext cx="15087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Under - Utilized</a:t>
          </a:r>
          <a:endParaRPr lang="en-US" sz="1200" b="1">
            <a:solidFill>
              <a:schemeClr val="accent1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556260</xdr:colOff>
      <xdr:row>19</xdr:row>
      <xdr:rowOff>68580</xdr:rowOff>
    </xdr:from>
    <xdr:to>
      <xdr:col>26</xdr:col>
      <xdr:colOff>525780</xdr:colOff>
      <xdr:row>21</xdr:row>
      <xdr:rowOff>144780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C89C233A-F84F-48C9-A0FD-B4D7BB91CA86}"/>
            </a:ext>
          </a:extLst>
        </xdr:cNvPr>
        <xdr:cNvSpPr txBox="1"/>
      </xdr:nvSpPr>
      <xdr:spPr>
        <a:xfrm>
          <a:off x="15186660" y="3543300"/>
          <a:ext cx="118872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>
              <a:solidFill>
                <a:srgbClr val="B03052"/>
              </a:solidFill>
              <a:latin typeface="Arial" panose="020B0604020202020204" pitchFamily="34" charset="0"/>
              <a:cs typeface="Arial" panose="020B0604020202020204" pitchFamily="34" charset="0"/>
            </a:rPr>
            <a:t>Well</a:t>
          </a:r>
          <a:r>
            <a:rPr lang="tr-TR" sz="1200" b="1" baseline="0">
              <a:solidFill>
                <a:srgbClr val="B03052"/>
              </a:solidFill>
              <a:latin typeface="Arial" panose="020B0604020202020204" pitchFamily="34" charset="0"/>
              <a:cs typeface="Arial" panose="020B0604020202020204" pitchFamily="34" charset="0"/>
            </a:rPr>
            <a:t> - Utilized</a:t>
          </a:r>
          <a:endParaRPr lang="en-US" sz="1200" b="1">
            <a:solidFill>
              <a:srgbClr val="B0305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594360</xdr:colOff>
      <xdr:row>21</xdr:row>
      <xdr:rowOff>68579</xdr:rowOff>
    </xdr:from>
    <xdr:to>
      <xdr:col>28</xdr:col>
      <xdr:colOff>327660</xdr:colOff>
      <xdr:row>21</xdr:row>
      <xdr:rowOff>121918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3B7E72B6-C938-4BF5-B13F-BEEF1CA5021A}"/>
            </a:ext>
          </a:extLst>
        </xdr:cNvPr>
        <xdr:cNvSpPr/>
      </xdr:nvSpPr>
      <xdr:spPr>
        <a:xfrm flipV="1">
          <a:off x="14005560" y="3909059"/>
          <a:ext cx="3390900" cy="53339"/>
        </a:xfrm>
        <a:prstGeom prst="rect">
          <a:avLst/>
        </a:prstGeom>
        <a:gradFill flip="none" rotWithShape="1">
          <a:gsLst>
            <a:gs pos="53000">
              <a:schemeClr val="accent1">
                <a:lumMod val="5000"/>
                <a:lumOff val="95000"/>
              </a:schemeClr>
            </a:gs>
            <a:gs pos="0">
              <a:srgbClr val="635666"/>
            </a:gs>
            <a:gs pos="98000">
              <a:srgbClr val="63566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426720</xdr:colOff>
      <xdr:row>23</xdr:row>
      <xdr:rowOff>152401</xdr:rowOff>
    </xdr:from>
    <xdr:to>
      <xdr:col>27</xdr:col>
      <xdr:colOff>495300</xdr:colOff>
      <xdr:row>31</xdr:row>
      <xdr:rowOff>140971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B6198723-16FE-4CD1-BD66-759B0BB0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213360</xdr:colOff>
      <xdr:row>31</xdr:row>
      <xdr:rowOff>102870</xdr:rowOff>
    </xdr:from>
    <xdr:to>
      <xdr:col>25</xdr:col>
      <xdr:colOff>259080</xdr:colOff>
      <xdr:row>33</xdr:row>
      <xdr:rowOff>133350</xdr:rowOff>
    </xdr:to>
    <xdr:sp macro="" textlink="Analysis1!AN15">
      <xdr:nvSpPr>
        <xdr:cNvPr id="113" name="TextBox 112">
          <a:extLst>
            <a:ext uri="{FF2B5EF4-FFF2-40B4-BE49-F238E27FC236}">
              <a16:creationId xmlns:a16="http://schemas.microsoft.com/office/drawing/2014/main" id="{07BD6327-C4FB-49D1-91AB-CFD44BC591C1}"/>
            </a:ext>
          </a:extLst>
        </xdr:cNvPr>
        <xdr:cNvSpPr txBox="1"/>
      </xdr:nvSpPr>
      <xdr:spPr>
        <a:xfrm>
          <a:off x="14843760" y="5772150"/>
          <a:ext cx="6553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54814D52-F714-47CF-B70D-F5710C1A6100}" type="TxLink">
            <a:rPr lang="en-US" sz="1400" b="1" i="0" u="none" strike="noStrike">
              <a:solidFill>
                <a:srgbClr val="B0305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70%</a:t>
          </a:fld>
          <a:endParaRPr lang="en-US" sz="1400" b="1" i="0" u="none" strike="noStrike">
            <a:solidFill>
              <a:srgbClr val="B0305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91440</xdr:colOff>
      <xdr:row>31</xdr:row>
      <xdr:rowOff>95250</xdr:rowOff>
    </xdr:from>
    <xdr:to>
      <xdr:col>27</xdr:col>
      <xdr:colOff>137160</xdr:colOff>
      <xdr:row>33</xdr:row>
      <xdr:rowOff>125730</xdr:rowOff>
    </xdr:to>
    <xdr:sp macro="" textlink="Analysis1!AN16">
      <xdr:nvSpPr>
        <xdr:cNvPr id="114" name="TextBox 113">
          <a:extLst>
            <a:ext uri="{FF2B5EF4-FFF2-40B4-BE49-F238E27FC236}">
              <a16:creationId xmlns:a16="http://schemas.microsoft.com/office/drawing/2014/main" id="{15711152-ABB1-49F1-9BF6-FC0648A43C08}"/>
            </a:ext>
          </a:extLst>
        </xdr:cNvPr>
        <xdr:cNvSpPr txBox="1"/>
      </xdr:nvSpPr>
      <xdr:spPr>
        <a:xfrm>
          <a:off x="15941040" y="5764530"/>
          <a:ext cx="6553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092D9C3-4635-45BD-9478-08F04EC1188F}" type="TxLink">
            <a:rPr lang="en-US" sz="1400" b="1" i="0" u="none" strike="noStrike">
              <a:solidFill>
                <a:srgbClr val="B0305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30%</a:t>
          </a:fld>
          <a:endParaRPr lang="en-US" sz="1400" b="1" i="0" u="none" strike="noStrike">
            <a:solidFill>
              <a:srgbClr val="B0305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0475289352" createdVersion="5" refreshedVersion="7" minRefreshableVersion="3" recordCount="0" supportSubquery="1" supportAdvancedDrill="1" xr:uid="{86FE44C8-8190-4107-911B-5272A901B460}">
  <cacheSource type="external" connectionId="7"/>
  <cacheFields count="4"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Measures].[Total Riders (Passengers)]" caption="Total Riders (Passengers)" numFmtId="0" hierarchy="47" level="32767"/>
    <cacheField name="[Dim_DateTabl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Table].[Year].&amp;[2023]"/>
            <x15:cachedUniqueName index="1" name="[Dim_DateTable].[Year].&amp;[2024]"/>
          </x15:cachedUniqueNames>
        </ext>
      </extLst>
    </cacheField>
    <cacheField name="Dummy0" numFmtId="0" hierarchy="5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8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2" memberValueDatatype="20" unbalanced="0">
      <fieldsUsage count="2">
        <fieldUsage x="-1"/>
        <fieldUsage x="2"/>
      </fieldsUsage>
    </cacheHierarchy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0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 oneField="1">
      <fieldsUsage count="1">
        <fieldUsage x="1"/>
      </fieldsUsage>
    </cacheHierarchy>
    <cacheHierarchy uniqueName="[Measures].[Avg Riders Per Trip]" caption="Avg Riders Per Trip" measure="1" displayFolder="" measureGroup="Dim_buses" count="0"/>
    <cacheHierarchy uniqueName="[Measures].[Total Buses]" caption="Total Buses" measure="1" displayFolder="" measureGroup="Dim_buse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  <cacheHierarchy uniqueName="Dummy0" caption="Calcul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04762615742" createdVersion="5" refreshedVersion="7" minRefreshableVersion="3" recordCount="0" supportSubquery="1" supportAdvancedDrill="1" xr:uid="{1D5EF1A1-D862-4DB0-AC26-2F90C09C0B2D}">
  <cacheSource type="external" connectionId="7"/>
  <cacheFields count="4"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Measures].[Total Riders (Passengers)]" caption="Total Riders (Passengers)" numFmtId="0" hierarchy="47" level="32767"/>
    <cacheField name="[Dim_DateTable].[Day number of Week].[Day number of Week]" caption="Day number of Week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Dim_DateTable].[Day number of Week].&amp;[0]"/>
            <x15:cachedUniqueName index="1" name="[Dim_DateTable].[Day number of Week].&amp;[1]"/>
            <x15:cachedUniqueName index="2" name="[Dim_DateTable].[Day number of Week].&amp;[2]"/>
            <x15:cachedUniqueName index="3" name="[Dim_DateTable].[Day number of Week].&amp;[3]"/>
            <x15:cachedUniqueName index="4" name="[Dim_DateTable].[Day number of Week].&amp;[4]"/>
            <x15:cachedUniqueName index="5" name="[Dim_DateTable].[Day number of Week].&amp;[5]"/>
            <x15:cachedUniqueName index="6" name="[Dim_DateTable].[Day number of Week].&amp;[6]"/>
          </x15:cachedUniqueNames>
        </ext>
      </extLst>
    </cacheField>
    <cacheField name="[Dim_DateTable].[Month Name].[Month Name]" caption="Month Name" numFmtId="0" hierarchy="7" level="1">
      <sharedItems count="2">
        <s v="Jan"/>
        <s v="Dec"/>
      </sharedItems>
    </cacheField>
  </cacheFields>
  <cacheHierarchies count="57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2" memberValueDatatype="130" unbalanced="0">
      <fieldsUsage count="2">
        <fieldUsage x="-1"/>
        <fieldUsage x="3"/>
      </fieldsUsage>
    </cacheHierarchy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2" memberValueDatatype="20" unbalanced="0">
      <fieldsUsage count="2">
        <fieldUsage x="-1"/>
        <fieldUsage x="2"/>
      </fieldsUsage>
    </cacheHierarchy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0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 oneField="1">
      <fieldsUsage count="1">
        <fieldUsage x="1"/>
      </fieldsUsage>
    </cacheHierarchy>
    <cacheHierarchy uniqueName="[Measures].[Avg Riders Per Trip]" caption="Avg Riders Per Trip" measure="1" displayFolder="" measureGroup="Dim_buses" count="0"/>
    <cacheHierarchy uniqueName="[Measures].[Total Buses]" caption="Total Buses" measure="1" displayFolder="" measureGroup="Dim_buse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04763657405" createdVersion="5" refreshedVersion="7" minRefreshableVersion="3" recordCount="0" supportSubquery="1" supportAdvancedDrill="1" xr:uid="{1FF760A7-AE80-40CA-AC1B-E99C73B58EEA}">
  <cacheSource type="external" connectionId="7"/>
  <cacheFields count="4"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Dim_DateTable].[Day number of Week].[Day number of Week]" caption="Day number of Week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Dim_DateTable].[Day number of Week].&amp;[0]"/>
            <x15:cachedUniqueName index="1" name="[Dim_DateTable].[Day number of Week].&amp;[1]"/>
            <x15:cachedUniqueName index="2" name="[Dim_DateTable].[Day number of Week].&amp;[2]"/>
            <x15:cachedUniqueName index="3" name="[Dim_DateTable].[Day number of Week].&amp;[3]"/>
            <x15:cachedUniqueName index="4" name="[Dim_DateTable].[Day number of Week].&amp;[4]"/>
            <x15:cachedUniqueName index="5" name="[Dim_DateTable].[Day number of Week].&amp;[5]"/>
            <x15:cachedUniqueName index="6" name="[Dim_DateTable].[Day number of Week].&amp;[6]"/>
          </x15:cachedUniqueNames>
        </ext>
      </extLst>
    </cacheField>
    <cacheField name="[Facttable_ridership].[Utilization Category].[Utilization Category]" caption="Utilization Category" numFmtId="0" hierarchy="33" level="1">
      <sharedItems count="3">
        <s v="Over-Utilized"/>
        <s v="Under-Utilized"/>
        <s v="Well-Utilized"/>
      </sharedItems>
    </cacheField>
    <cacheField name="[Measures].[Total Buses]" caption="Total Buses" numFmtId="0" hierarchy="49" level="32767"/>
  </cacheFields>
  <cacheHierarchies count="57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2" memberValueDatatype="20" unbalanced="0">
      <fieldsUsage count="2">
        <fieldUsage x="-1"/>
        <fieldUsage x="1"/>
      </fieldsUsage>
    </cacheHierarchy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0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/>
    <cacheHierarchy uniqueName="[Measures].[Avg Riders Per Trip]" caption="Avg Riders Per Trip" measure="1" displayFolder="" measureGroup="Dim_buses" count="0"/>
    <cacheHierarchy uniqueName="[Measures].[Total Buses]" caption="Total Buses" measure="1" displayFolder="" measureGroup="Dim_buses" count="0" oneField="1">
      <fieldsUsage count="1">
        <fieldUsage x="3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20821527777" createdVersion="5" refreshedVersion="7" minRefreshableVersion="3" recordCount="0" supportSubquery="1" supportAdvancedDrill="1" xr:uid="{C77660DA-07F7-4E01-B477-168ADB483DDF}">
  <cacheSource type="external" connectionId="7"/>
  <cacheFields count="4"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Dim_DateTable].[Day number of Week].[Day number of Week]" caption="Day number of Week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Dim_DateTable].[Day number of Week].&amp;[0]"/>
            <x15:cachedUniqueName index="1" name="[Dim_DateTable].[Day number of Week].&amp;[1]"/>
            <x15:cachedUniqueName index="2" name="[Dim_DateTable].[Day number of Week].&amp;[2]"/>
            <x15:cachedUniqueName index="3" name="[Dim_DateTable].[Day number of Week].&amp;[3]"/>
            <x15:cachedUniqueName index="4" name="[Dim_DateTable].[Day number of Week].&amp;[4]"/>
            <x15:cachedUniqueName index="5" name="[Dim_DateTable].[Day number of Week].&amp;[5]"/>
            <x15:cachedUniqueName index="6" name="[Dim_DateTable].[Day number of Week].&amp;[6]"/>
          </x15:cachedUniqueNames>
        </ext>
      </extLst>
    </cacheField>
    <cacheField name="[Measures].[Total Riders (Passengers)]" caption="Total Riders (Passengers)" numFmtId="0" hierarchy="47" level="32767"/>
    <cacheField name="[Dim_DateTable].[WeekType].[WeekType]" caption="WeekType" numFmtId="0" hierarchy="11" level="1">
      <sharedItems count="2">
        <s v="Weekday"/>
        <s v="Weekend"/>
      </sharedItems>
    </cacheField>
  </cacheFields>
  <cacheHierarchies count="57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2" memberValueDatatype="20" unbalanced="0">
      <fieldsUsage count="2">
        <fieldUsage x="-1"/>
        <fieldUsage x="1"/>
      </fieldsUsage>
    </cacheHierarchy>
    <cacheHierarchy uniqueName="[Dim_DateTable].[WeekType]" caption="WeekType" attribute="1" defaultMemberUniqueName="[Dim_DateTable].[WeekType].[All]" allUniqueName="[Dim_DateTable].[WeekType].[All]" dimensionUniqueName="[Dim_DateTable]" displayFolder="" count="2" memberValueDatatype="130" unbalanced="0">
      <fieldsUsage count="2">
        <fieldUsage x="-1"/>
        <fieldUsage x="3"/>
      </fieldsUsage>
    </cacheHierarchy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0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2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 oneField="1">
      <fieldsUsage count="1">
        <fieldUsage x="2"/>
      </fieldsUsage>
    </cacheHierarchy>
    <cacheHierarchy uniqueName="[Measures].[Avg Riders Per Trip]" caption="Avg Riders Per Trip" measure="1" displayFolder="" measureGroup="Dim_buses" count="0"/>
    <cacheHierarchy uniqueName="[Measures].[Total Buses]" caption="Total Buses" measure="1" displayFolder="" measureGroup="Dim_buse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04753935183" createdVersion="5" refreshedVersion="7" minRefreshableVersion="3" recordCount="0" supportSubquery="1" supportAdvancedDrill="1" xr:uid="{E73EC0C1-8B37-4919-B326-C9E57FED4364}">
  <cacheSource type="external" connectionId="7"/>
  <cacheFields count="3"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Measures].[Total Riders (Passengers)]" caption="Total Riders (Passengers)" numFmtId="0" hierarchy="47" level="32767"/>
    <cacheField name="[Dim_DateTabl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Table].[Year].&amp;[2023]"/>
            <x15:cachedUniqueName index="1" name="[Dim_DateTable].[Year].&amp;[2024]"/>
          </x15:cachedUniqueNames>
        </ext>
      </extLst>
    </cacheField>
  </cacheFields>
  <cacheHierarchies count="57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2" memberValueDatatype="20" unbalanced="0">
      <fieldsUsage count="2">
        <fieldUsage x="-1"/>
        <fieldUsage x="2"/>
      </fieldsUsage>
    </cacheHierarchy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0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 oneField="1">
      <fieldsUsage count="1">
        <fieldUsage x="1"/>
      </fieldsUsage>
    </cacheHierarchy>
    <cacheHierarchy uniqueName="[Measures].[Avg Riders Per Trip]" caption="Avg Riders Per Trip" measure="1" displayFolder="" measureGroup="Dim_buses" count="0"/>
    <cacheHierarchy uniqueName="[Measures].[Total Buses]" caption="Total Buses" measure="1" displayFolder="" measureGroup="Dim_buse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04754861114" createdVersion="5" refreshedVersion="7" minRefreshableVersion="3" recordCount="0" supportSubquery="1" supportAdvancedDrill="1" xr:uid="{9E7A28E9-2E0E-4360-B2FC-155F369A7938}">
  <cacheSource type="external" connectionId="7"/>
  <cacheFields count="2">
    <cacheField name="[Facttable_ridership].[Time Group].[Time Group]" caption="Time Group" numFmtId="0" hierarchy="30" level="1">
      <sharedItems count="3">
        <s v="06:00 - 11:59"/>
        <s v="12:00 - 17:59"/>
        <s v="18:00 - 23:59"/>
      </sharedItems>
    </cacheField>
    <cacheField name="[Measures].[Total Riders (Passengers)]" caption="Total Riders (Passengers)" numFmtId="0" hierarchy="47" level="32767"/>
  </cacheFields>
  <cacheHierarchies count="57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0"/>
      </fieldsUsage>
    </cacheHierarchy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 oneField="1">
      <fieldsUsage count="1">
        <fieldUsage x="1"/>
      </fieldsUsage>
    </cacheHierarchy>
    <cacheHierarchy uniqueName="[Measures].[Avg Riders Per Trip]" caption="Avg Riders Per Trip" measure="1" displayFolder="" measureGroup="Dim_buses" count="0"/>
    <cacheHierarchy uniqueName="[Measures].[Total Buses]" caption="Total Buses" measure="1" displayFolder="" measureGroup="Dim_buse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04755902776" createdVersion="5" refreshedVersion="7" minRefreshableVersion="3" recordCount="0" supportSubquery="1" supportAdvancedDrill="1" xr:uid="{740BB8BA-7A06-477E-ACEB-CECAD604CAB9}">
  <cacheSource type="external" connectionId="7"/>
  <cacheFields count="2"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Measures].[Total Riders (Passengers)]" caption="Total Riders (Passengers)" numFmtId="0" hierarchy="47" level="32767"/>
  </cacheFields>
  <cacheHierarchies count="57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0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 oneField="1">
      <fieldsUsage count="1">
        <fieldUsage x="1"/>
      </fieldsUsage>
    </cacheHierarchy>
    <cacheHierarchy uniqueName="[Measures].[Avg Riders Per Trip]" caption="Avg Riders Per Trip" measure="1" displayFolder="" measureGroup="Dim_buses" count="0"/>
    <cacheHierarchy uniqueName="[Measures].[Total Buses]" caption="Total Buses" measure="1" displayFolder="" measureGroup="Dim_buse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04756944446" createdVersion="5" refreshedVersion="7" minRefreshableVersion="3" recordCount="0" supportSubquery="1" supportAdvancedDrill="1" xr:uid="{9D019F05-E907-471C-B980-BE5A3708751C}">
  <cacheSource type="external" connectionId="7"/>
  <cacheFields count="2">
    <cacheField name="[Facttable_ridership].[Time].[Time]" caption="Time" numFmtId="0" hierarchy="27" level="1">
      <sharedItems containsSemiMixedTypes="0" containsNonDate="0" containsDate="1" containsString="0" minDate="1899-12-30T20:57:00" maxDate="1899-12-30T20:57:00" count="1">
        <d v="1899-12-30T20:57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20:57:00]"/>
          </x15:cachedUniqueNames>
        </ext>
      </extLst>
    </cacheField>
    <cacheField name="[Measures].[Total Riders (Passengers)]" caption="Total Riders (Passengers)" numFmtId="0" hierarchy="47" level="32767"/>
  </cacheFields>
  <cacheHierarchies count="57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0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 oneField="1">
      <fieldsUsage count="1">
        <fieldUsage x="1"/>
      </fieldsUsage>
    </cacheHierarchy>
    <cacheHierarchy uniqueName="[Measures].[Avg Riders Per Trip]" caption="Avg Riders Per Trip" measure="1" displayFolder="" measureGroup="Dim_buses" count="0"/>
    <cacheHierarchy uniqueName="[Measures].[Total Buses]" caption="Total Buses" measure="1" displayFolder="" measureGroup="Dim_buse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0475787037" createdVersion="5" refreshedVersion="7" minRefreshableVersion="3" recordCount="0" supportSubquery="1" supportAdvancedDrill="1" xr:uid="{8DF9F701-00B8-4791-AA6F-3491F9C82B1A}">
  <cacheSource type="external" connectionId="7"/>
  <cacheFields count="3">
    <cacheField name="[Measures].[Total Riders (Passengers)]" caption="Total Riders (Passengers)" numFmtId="0" hierarchy="47" level="32767"/>
    <cacheField name="[Measures].[Avg Riders Per Trip]" caption="Avg Riders Per Trip" numFmtId="0" hierarchy="48" level="32767"/>
    <cacheField name="Dummy0" numFmtId="0" hierarchy="5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8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 oneField="1">
      <fieldsUsage count="1">
        <fieldUsage x="0"/>
      </fieldsUsage>
    </cacheHierarchy>
    <cacheHierarchy uniqueName="[Measures].[Avg Riders Per Trip]" caption="Avg Riders Per Trip" measure="1" displayFolder="" measureGroup="Dim_buses" count="0" oneField="1">
      <fieldsUsage count="1">
        <fieldUsage x="1"/>
      </fieldsUsage>
    </cacheHierarchy>
    <cacheHierarchy uniqueName="[Measures].[Total Buses]" caption="Total Buses" measure="1" displayFolder="" measureGroup="Dim_buse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  <cacheHierarchy uniqueName="Dummy0" caption="Calcul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04758796294" createdVersion="5" refreshedVersion="7" minRefreshableVersion="3" recordCount="0" supportSubquery="1" supportAdvancedDrill="1" xr:uid="{D0EB9DE6-6A64-40A7-B434-2D5061C8FC23}">
  <cacheSource type="external" connectionId="7"/>
  <cacheFields count="2">
    <cacheField name="[Measures].[Total Riders (Passengers)]" caption="Total Riders (Passengers)" numFmtId="0" hierarchy="47" level="32767"/>
    <cacheField name="[Dim_routes].[RouteName].[RouteName]" caption="RouteName" numFmtId="0" hierarchy="18" level="1">
      <sharedItems count="1">
        <s v="East-West Express"/>
      </sharedItems>
    </cacheField>
  </cacheFields>
  <cacheHierarchies count="57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 oneField="1">
      <fieldsUsage count="1">
        <fieldUsage x="0"/>
      </fieldsUsage>
    </cacheHierarchy>
    <cacheHierarchy uniqueName="[Measures].[Avg Riders Per Trip]" caption="Avg Riders Per Trip" measure="1" displayFolder="" measureGroup="Dim_buses" count="0"/>
    <cacheHierarchy uniqueName="[Measures].[Total Buses]" caption="Total Buses" measure="1" displayFolder="" measureGroup="Dim_buse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04759953702" createdVersion="5" refreshedVersion="7" minRefreshableVersion="3" recordCount="0" supportSubquery="1" supportAdvancedDrill="1" xr:uid="{21234D4F-4EAA-4659-92CD-E9F732B30948}">
  <cacheSource type="external" connectionId="7"/>
  <cacheFields count="2">
    <cacheField name="[Measures].[Total Riders (Passengers)]" caption="Total Riders (Passengers)" numFmtId="0" hierarchy="47" level="32767"/>
    <cacheField name="[Dim_routes].[RouteName].[RouteName]" caption="RouteName" numFmtId="0" hierarchy="18" level="1">
      <sharedItems count="1">
        <s v="South Line"/>
      </sharedItems>
    </cacheField>
  </cacheFields>
  <cacheHierarchies count="57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 oneField="1">
      <fieldsUsage count="1">
        <fieldUsage x="0"/>
      </fieldsUsage>
    </cacheHierarchy>
    <cacheHierarchy uniqueName="[Measures].[Avg Riders Per Trip]" caption="Avg Riders Per Trip" measure="1" displayFolder="" measureGroup="Dim_buses" count="0"/>
    <cacheHierarchy uniqueName="[Measures].[Total Buses]" caption="Total Buses" measure="1" displayFolder="" measureGroup="Dim_buse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gisayarim" refreshedDate="45843.804761342595" createdVersion="5" refreshedVersion="7" minRefreshableVersion="3" recordCount="0" supportSubquery="1" supportAdvancedDrill="1" xr:uid="{7D74E186-3EEC-4F75-B2E4-9F8049CAD7A7}">
  <cacheSource type="external" connectionId="7"/>
  <cacheFields count="4"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Measures].[Total Riders (Passengers)]" caption="Total Riders (Passengers)" numFmtId="0" hierarchy="47" level="32767"/>
    <cacheField name="[Dim_DateTable].[Day Name].[Day Name]" caption="Day Name" numFmtId="0" hierarchy="9" level="1">
      <sharedItems count="7">
        <s v="Sun"/>
        <s v="Mon"/>
        <s v="Tue"/>
        <s v="Wed"/>
        <s v="Thu"/>
        <s v="Fri"/>
        <s v="Sat"/>
      </sharedItems>
    </cacheField>
    <cacheField name="[Dim_DateTable].[Day number of Week].[Day number of Week]" caption="Day number of Week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Dim_DateTable].[Day number of Week].&amp;[0]"/>
            <x15:cachedUniqueName index="1" name="[Dim_DateTable].[Day number of Week].&amp;[1]"/>
            <x15:cachedUniqueName index="2" name="[Dim_DateTable].[Day number of Week].&amp;[2]"/>
            <x15:cachedUniqueName index="3" name="[Dim_DateTable].[Day number of Week].&amp;[3]"/>
            <x15:cachedUniqueName index="4" name="[Dim_DateTable].[Day number of Week].&amp;[4]"/>
            <x15:cachedUniqueName index="5" name="[Dim_DateTable].[Day number of Week].&amp;[5]"/>
            <x15:cachedUniqueName index="6" name="[Dim_DateTable].[Day number of Week].&amp;[6]"/>
          </x15:cachedUniqueNames>
        </ext>
      </extLst>
    </cacheField>
  </cacheFields>
  <cacheHierarchies count="57">
    <cacheHierarchy uniqueName="[Calculation].[Calculation]" caption="Calculation" attribute="1" defaultMemberUniqueName="[Calculation].[Calculation].[All]" allUniqueName="[Calculation].[Calculation].[All]" dimensionUniqueName="[Calculation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2" memberValueDatatype="130" unbalanced="0">
      <fieldsUsage count="2">
        <fieldUsage x="-1"/>
        <fieldUsage x="2"/>
      </fieldsUsage>
    </cacheHierarchy>
    <cacheHierarchy uniqueName="[Dim_DateTable].[Day number of Week]" caption="Day number of Week" attribute="1" defaultMemberUniqueName="[Dim_DateTable].[Day number of Week].[All]" allUniqueName="[Dim_DateTable].[Day number of Week].[All]" dimensionUniqueName="[Dim_DateTable]" displayFolder="" count="2" memberValueDatatype="20" unbalanced="0">
      <fieldsUsage count="2">
        <fieldUsage x="-1"/>
        <fieldUsage x="3"/>
      </fieldsUsage>
    </cacheHierarchy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Group]" caption="AgeGroup" attribute="1" defaultMemberUniqueName="[Dim_demographics].[AgeGroup].[All]" allUniqueName="[Dim_demographics].[Age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0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Dim_buses.Capacity]" caption="Dim_buses.Capacity" attribute="1" defaultMemberUniqueName="[Facttable_ridership].[Dim_buses.Capacity].[All]" allUniqueName="[Facttable_ridership].[Dim_buses.Capacity].[All]" dimensionUniqueName="[Facttable_ridership]" displayFolder="" count="0" memberValueDatatype="20" unbalanced="0"/>
    <cacheHierarchy uniqueName="[Facttable_ridership].[Utilization Percentage]" caption="Utilization Percentage" attribute="1" defaultMemberUniqueName="[Facttable_ridership].[Utilization Percentage].[All]" allUniqueName="[Facttable_ridership].[Utilization Percentage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]" caption="Total Transaction" measure="1" displayFolder="" measureGroup="Calculation" count="0"/>
    <cacheHierarchy uniqueName="[Measures].[Average Age]" caption="Average Age" measure="1" displayFolder="" measureGroup="Calculation" count="0"/>
    <cacheHierarchy uniqueName="[Measures].[Total Riders (Passengers)]" caption="Total Riders (Passengers)" measure="1" displayFolder="" measureGroup="Calculation" count="0" oneField="1">
      <fieldsUsage count="1">
        <fieldUsage x="1"/>
      </fieldsUsage>
    </cacheHierarchy>
    <cacheHierarchy uniqueName="[Measures].[Avg Riders Per Trip]" caption="Avg Riders Per Trip" measure="1" displayFolder="" measureGroup="Dim_buses" count="0"/>
    <cacheHierarchy uniqueName="[Measures].[Total Buses]" caption="Total Buses" measure="1" displayFolder="" measureGroup="Dim_buse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]" caption="__XL_Count Calculation" measure="1" displayFolder="" measureGroup="Calculation" count="0" hidden="1"/>
    <cacheHierarchy uniqueName="[Measures].[__No measures defined]" caption="__No measures defined" measure="1" displayFolder="" count="0" hidden="1"/>
  </cacheHierarchies>
  <kpis count="0"/>
  <dimensions count="7">
    <dimension name="Calculation" uniqueName="[Calculation]" caption="Calculation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" caption="Calculation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60B33-8BFF-4CA5-9E4D-9C42FF160AC4}" name="PivotTable14" cacheId="152" applyNumberFormats="0" applyBorderFormats="0" applyFontFormats="0" applyPatternFormats="0" applyAlignmentFormats="0" applyWidthHeightFormats="1" dataCaption="Values" missingCaption="0" tag="7775e680-5db2-4428-8a5e-d49cf4fa5543" updatedVersion="7" minRefreshableVersion="3" useAutoFormatting="1" subtotalHiddenItems="1" rowGrandTotals="0" colGrandTotals="0" itemPrintTitles="1" createdVersion="5" indent="0" compact="0" compactData="0" multipleFieldFilters="0" chartFormat="12">
  <location ref="AL7:AM9" firstHeaderRow="1" firstDataRow="1" firstDataCol="1"/>
  <pivotFields count="4"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fld="2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47">
      <autoFilter ref="A1">
        <filterColumn colId="0">
          <top10 top="0" val="1" filterVal="1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Dim_buses]"/>
        <x15:activeTabTopLevelEntity name="[Calculation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3F9EF-BEB5-473A-9CCE-922CC41CD658}" name="PivotTable11" cacheId="104" applyNumberFormats="0" applyBorderFormats="0" applyFontFormats="0" applyPatternFormats="0" applyAlignmentFormats="0" applyWidthHeightFormats="1" dataCaption="Values" missingCaption="0" tag="5f244391-4fdf-4d14-acc9-51477f2c3dc5" updatedVersion="7" minRefreshableVersion="3" useAutoFormatting="1" subtotalHiddenItems="1" rowGrandTotals="0" colGrandTotals="0" itemPrintTitles="1" createdVersion="5" indent="0" compact="0" compactData="0" multipleFieldFilters="0" chartFormat="3">
  <location ref="M12:O14" firstHeaderRow="0" firstDataRow="1" firstDataCol="1"/>
  <pivotFields count="4">
    <pivotField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Total Riders (Passengers)2" fld="3" subtotal="count" showDataAs="percentDiff" baseField="2" baseItem="0" numFmtId="10">
      <extLst>
        <ext xmlns:x14="http://schemas.microsoft.com/office/spreadsheetml/2009/9/main" uri="{E15A36E0-9728-4e99-A89B-3F7291B0FE68}">
          <x14:dataField sourceField="1" uniqueName="[__Xl2].[Measures].[Total Riders (Passengers)]"/>
        </ext>
      </extLst>
    </dataField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0" type="count" id="2" iMeasureHier="47">
      <autoFilter ref="A1">
        <filterColumn colId="0">
          <top10 top="0" val="1" filterVal="1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Facttable_ridership]"/>
        <x15:activeTabTopLevelEntity name="[Dim_buses]"/>
        <x15:activeTabTopLevelEntity name="[Calculation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A0C74-48D2-49B7-8703-D235F3D69A17}" name="PivotTable4" cacheId="125" applyNumberFormats="0" applyBorderFormats="0" applyFontFormats="0" applyPatternFormats="0" applyAlignmentFormats="0" applyWidthHeightFormats="1" dataCaption="Values" missingCaption="0" tag="5923a94a-548d-484a-96b9-645a4ad93728" updatedVersion="7" minRefreshableVersion="3" useAutoFormatting="1" subtotalHiddenItems="1" rowGrandTotals="0" colGrandTotals="0" itemPrintTitles="1" createdVersion="5" indent="0" compact="0" compactData="0" multipleFieldFilters="0">
  <location ref="A16:B17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47">
      <autoFilter ref="A1">
        <filterColumn colId="0">
          <top10 top="0"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Dim_buses]"/>
        <x15:activeTabTopLevelEntity name="[Calculation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68997-80AD-4435-BF71-A72D6F0EDCE9}" name="PivotTable9" cacheId="107" applyNumberFormats="0" applyBorderFormats="0" applyFontFormats="0" applyPatternFormats="0" applyAlignmentFormats="0" applyWidthHeightFormats="1" dataCaption="Values" missingCaption="0" tag="946d9aaa-8e1f-48b3-9353-f7a847ad81f9" updatedVersion="7" minRefreshableVersion="3" useAutoFormatting="1" subtotalHiddenItems="1" rowGrandTotals="0" colGrandTotals="0" itemPrintTitles="1" createdVersion="5" indent="0" compact="0" compactData="0" multipleFieldFilters="0" chartFormat="6">
  <location ref="M8:N10" firstHeaderRow="1" firstDataRow="1" firstDataCol="1"/>
  <pivotFields count="3">
    <pivotField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fld="1" subtotal="count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47">
      <autoFilter ref="A1">
        <filterColumn colId="0">
          <top10 top="0"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Dim_buses]"/>
        <x15:activeTabTopLevelEntity name="[Calculation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17E22-9FF5-44CC-9EEA-4C626F92F6F8}" name="PivotTable10" cacheId="134" applyNumberFormats="0" applyBorderFormats="0" applyFontFormats="0" applyPatternFormats="0" applyAlignmentFormats="0" applyWidthHeightFormats="1" dataCaption="Values" missingCaption="0" tag="19642a6d-70c8-416b-a163-25e3461e8fa7" updatedVersion="7" minRefreshableVersion="3" useAutoFormatting="1" subtotalHiddenItems="1" rowGrandTotals="0" colGrandTotals="0" itemPrintTitles="1" createdVersion="5" indent="0" compact="0" compactData="0" multipleFieldFilters="0" chartFormat="9">
  <location ref="AH7:AI10" firstHeaderRow="1" firstDataRow="1" firstDataCol="1"/>
  <pivotFields count="4"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fld="3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47">
      <autoFilter ref="A1">
        <filterColumn colId="0">
          <top10 top="0" val="1" filterVal="1"/>
        </filterColumn>
      </autoFilter>
    </filter>
  </filters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Dim_buses]"/>
        <x15:activeTabTopLevelEntity name="[Calculation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8FB9A-5CAE-4E8C-8A51-E275354B29BE}" name="PivotTable6" cacheId="131" applyNumberFormats="0" applyBorderFormats="0" applyFontFormats="0" applyPatternFormats="0" applyAlignmentFormats="0" applyWidthHeightFormats="1" dataCaption="Values" missingCaption="0" tag="88c60106-c5bd-4c8e-b3c6-1567aca8c829" updatedVersion="7" minRefreshableVersion="3" useAutoFormatting="1" subtotalHiddenItems="1" rowGrandTotals="0" colGrandTotals="0" itemPrintTitles="1" createdVersion="5" indent="0" compact="0" compactData="0" multipleFieldFilters="0" chartFormat="9">
  <location ref="AC7:AD9" firstHeaderRow="1" firstDataRow="1" firstDataCol="1"/>
  <pivotFields count="4">
    <pivotField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  <pivotField compact="0" allDrilled="1" outline="0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fld="1" subtotal="count" baseField="0" baseItem="0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47">
      <autoFilter ref="A1">
        <filterColumn colId="0">
          <top10 top="0" val="1" filterVal="1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Dim_buses]"/>
        <x15:activeTabTopLevelEntity name="[Calculation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D80D7-0A11-4691-A11A-6719E4BA1448}" name="PivotTable3" cacheId="122" applyNumberFormats="0" applyBorderFormats="0" applyFontFormats="0" applyPatternFormats="0" applyAlignmentFormats="0" applyWidthHeightFormats="1" dataCaption="Values" missingCaption="0" tag="998bc62e-c180-4b34-a786-2230fefcd40b" updatedVersion="7" minRefreshableVersion="3" useAutoFormatting="1" subtotalHiddenItems="1" rowGrandTotals="0" colGrandTotals="0" itemPrintTitles="1" createdVersion="5" indent="0" compact="0" compactData="0" multipleFieldFilters="0">
  <location ref="A12:B13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47">
      <autoFilter ref="A1">
        <filterColumn colId="0">
          <top10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Dim_buses]"/>
        <x15:activeTabTopLevelEntity name="[Calculation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57738-89B0-4826-AE5C-FBF80886872A}" name="PivotTable1" cacheId="119" applyNumberFormats="0" applyBorderFormats="0" applyFontFormats="0" applyPatternFormats="0" applyAlignmentFormats="0" applyWidthHeightFormats="1" dataCaption="Values" missingCaption="0" tag="3f5370a6-e268-456e-baf9-65f8108c90a1" updatedVersion="7" minRefreshableVersion="3" useAutoFormatting="1" subtotalHiddenItems="1" rowGrandTotals="0" colGrandTotals="0" itemPrintTitles="1" createdVersion="5" indent="0" compact="0" compactData="0" multipleFieldFilters="0">
  <location ref="A7:C8" firstHeaderRow="0" firstDataRow="1" firstDataCol="0"/>
  <pivotFields count="3"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name="Total Riders (Passengers)2" fld="2" subtotal="count" baseField="0" baseItem="0">
      <extLst>
        <ext xmlns:x14="http://schemas.microsoft.com/office/spreadsheetml/2009/9/main" uri="{E15A36E0-9728-4e99-A89B-3F7291B0FE68}">
          <x14:dataField sourceField="0" uniqueName="[__Xl2].[Measures].[Total Riders (Passengers)]"/>
        </ext>
      </extLst>
    </dataField>
    <dataField fld="1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Dim_buses]"/>
        <x15:activeTabTopLevelEntity name="[Calc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BB45E-0970-43EA-9217-A4B74EE48632}" name="PivotTable8" cacheId="113" applyNumberFormats="0" applyBorderFormats="0" applyFontFormats="0" applyPatternFormats="0" applyAlignmentFormats="0" applyWidthHeightFormats="1" dataCaption="Values" missingCaption="0" tag="86388663-add2-40d2-a3c2-98a4c1bfd06e" updatedVersion="7" minRefreshableVersion="3" useAutoFormatting="1" subtotalHiddenItems="1" rowGrandTotals="0" colGrandTotals="0" itemPrintTitles="1" createdVersion="5" indent="0" compact="0" compactData="0" multipleFieldFilters="0" chartFormat="3">
  <location ref="G19:H20" firstHeaderRow="1" firstDataRow="1" firstDataCol="1"/>
  <pivotFields count="2"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</pivotFields>
  <rowFields count="1">
    <field x="0"/>
  </rowFields>
  <rowItems count="1">
    <i>
      <x/>
    </i>
  </rowItems>
  <colItems count="1">
    <i/>
  </colItems>
  <dataFields count="1">
    <dataField fld="1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47">
      <autoFilter ref="A1">
        <filterColumn colId="0">
          <top10 top="0"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Dim_buses]"/>
        <x15:activeTabTopLevelEntity name="[Calc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B8CEF-0F59-4C6B-8C97-C28D660512A2}" name="PivotTable7" cacheId="116" applyNumberFormats="0" applyBorderFormats="0" applyFontFormats="0" applyPatternFormats="0" applyAlignmentFormats="0" applyWidthHeightFormats="1" dataCaption="Values" missingCaption="0" tag="814eaf2d-6173-4f07-8bc8-9d260ced0565" updatedVersion="7" minRefreshableVersion="3" useAutoFormatting="1" subtotalHiddenItems="1" rowGrandTotals="0" colGrandTotals="0" itemPrintTitles="1" createdVersion="5" indent="0" compact="0" compactData="0" multipleFieldFilters="0" chartFormat="3">
  <location ref="G14:H15" firstHeaderRow="1" firstDataRow="1" firstDataCol="1"/>
  <pivotFields count="2"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</pivotFields>
  <rowFields count="1">
    <field x="0"/>
  </rowFields>
  <rowItems count="1">
    <i>
      <x/>
    </i>
  </rowItems>
  <colItems count="1">
    <i/>
  </colItems>
  <dataFields count="1">
    <dataField fld="1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7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Dim_buses]"/>
        <x15:activeTabTopLevelEntity name="[Calc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D6DCE-DCFF-4CBE-AF49-5AFAE3B0E997}" name="PivotTable5" cacheId="110" applyNumberFormats="0" applyBorderFormats="0" applyFontFormats="0" applyPatternFormats="0" applyAlignmentFormats="0" applyWidthHeightFormats="1" dataCaption="Values" missingCaption="0" tag="260892a8-dc3d-4607-bfb9-71816e98757e" updatedVersion="7" minRefreshableVersion="3" useAutoFormatting="1" subtotalHiddenItems="1" rowGrandTotals="0" colGrandTotals="0" itemPrintTitles="1" createdVersion="5" indent="0" compact="0" compactData="0" multipleFieldFilters="0" chartFormat="5">
  <location ref="G7:H10" firstHeaderRow="1" firstDataRow="1" firstDataCol="1"/>
  <pivotFields count="2">
    <pivotField axis="axisRow" compact="0" allDrilled="1" outline="0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3">
    <i>
      <x v="2"/>
    </i>
    <i>
      <x v="1"/>
    </i>
    <i>
      <x/>
    </i>
  </rowItems>
  <colItems count="1">
    <i/>
  </colItems>
  <dataFields count="1">
    <dataField fld="1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Dim_buses]"/>
        <x15:activeTabTopLevelEntity name="[Calc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2DC87-9D2C-4C81-90CF-DA9C723834CC}" name="PivotTable12" cacheId="128" applyNumberFormats="0" applyBorderFormats="0" applyFontFormats="0" applyPatternFormats="0" applyAlignmentFormats="0" applyWidthHeightFormats="1" dataCaption="Values" missingCaption="0" tag="2fff60b4-1f22-4f91-9a2c-85b7f869d291" updatedVersion="7" minRefreshableVersion="3" useAutoFormatting="1" subtotalHiddenItems="1" rowGrandTotals="0" colGrandTotals="0" itemPrintTitles="1" createdVersion="5" indent="0" compact="0" compactData="0" multipleFieldFilters="0" chartFormat="6">
  <location ref="S7:T14" firstHeaderRow="1" firstDataRow="1" firstDataCol="1"/>
  <pivotFields count="4">
    <pivotField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compact="0" allDrilled="1" outline="0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1" subtotal="count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 caption="Count of BusID"/>
    <pivotHierarchy dragToData="1"/>
    <pivotHierarchy dragToData="1" caption="Average of NumberOfRiders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47">
      <autoFilter ref="A1">
        <filterColumn colId="0">
          <top10 top="0" val="1" filterVal="1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Dim_buses]"/>
        <x15:activeTabTopLevelEntity name="[Calculation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N23"/>
  <sheetViews>
    <sheetView topLeftCell="AD1" workbookViewId="0">
      <selection activeCell="AN15" sqref="AN15:AN16"/>
    </sheetView>
  </sheetViews>
  <sheetFormatPr defaultRowHeight="14.4" x14ac:dyDescent="0.3"/>
  <cols>
    <col min="1" max="1" width="13.21875" bestFit="1" customWidth="1"/>
    <col min="2" max="2" width="22.109375" bestFit="1" customWidth="1"/>
    <col min="3" max="3" width="16.77734375" bestFit="1" customWidth="1"/>
    <col min="4" max="4" width="23.109375" bestFit="1" customWidth="1"/>
    <col min="5" max="5" width="4.21875" style="4" customWidth="1"/>
    <col min="6" max="6" width="24.88671875" bestFit="1" customWidth="1"/>
    <col min="7" max="7" width="8.109375" bestFit="1" customWidth="1"/>
    <col min="8" max="8" width="22.109375" bestFit="1" customWidth="1"/>
    <col min="9" max="9" width="7.33203125" bestFit="1" customWidth="1"/>
    <col min="10" max="10" width="5.21875" style="2" customWidth="1"/>
    <col min="11" max="11" width="11.5546875" bestFit="1" customWidth="1"/>
    <col min="13" max="13" width="6.88671875" bestFit="1" customWidth="1"/>
    <col min="14" max="14" width="22.109375" bestFit="1" customWidth="1"/>
    <col min="15" max="15" width="23.109375" bestFit="1" customWidth="1"/>
    <col min="17" max="17" width="5" style="2" customWidth="1"/>
    <col min="19" max="19" width="11.88671875" bestFit="1" customWidth="1"/>
    <col min="20" max="20" width="22.109375" bestFit="1" customWidth="1"/>
    <col min="21" max="21" width="11.77734375" customWidth="1"/>
    <col min="22" max="22" width="9.44140625" bestFit="1" customWidth="1"/>
    <col min="23" max="23" width="21.44140625" bestFit="1" customWidth="1"/>
    <col min="29" max="29" width="14.44140625" bestFit="1" customWidth="1"/>
    <col min="30" max="30" width="22.109375" bestFit="1" customWidth="1"/>
    <col min="32" max="32" width="3.44140625" style="2" customWidth="1"/>
    <col min="34" max="34" width="19.88671875" bestFit="1" customWidth="1"/>
    <col min="35" max="35" width="10.44140625" bestFit="1" customWidth="1"/>
    <col min="36" max="36" width="22.109375" bestFit="1" customWidth="1"/>
    <col min="38" max="38" width="12.109375" bestFit="1" customWidth="1"/>
    <col min="39" max="39" width="22.109375" bestFit="1" customWidth="1"/>
  </cols>
  <sheetData>
    <row r="7" spans="1:40" x14ac:dyDescent="0.3">
      <c r="A7" t="s">
        <v>0</v>
      </c>
      <c r="B7" t="s">
        <v>1</v>
      </c>
      <c r="C7" t="s">
        <v>2</v>
      </c>
      <c r="G7" s="3" t="s">
        <v>8</v>
      </c>
      <c r="H7" t="s">
        <v>0</v>
      </c>
      <c r="S7" s="3" t="s">
        <v>20</v>
      </c>
      <c r="T7" t="s">
        <v>0</v>
      </c>
      <c r="V7" s="8" t="str">
        <f>S7</f>
        <v>Day Name</v>
      </c>
      <c r="W7" s="8" t="str">
        <f>T7</f>
        <v>Total Riders (Passengers)</v>
      </c>
      <c r="X7" s="8" t="s">
        <v>28</v>
      </c>
      <c r="Y7" s="8" t="s">
        <v>29</v>
      </c>
      <c r="AC7" s="3" t="s">
        <v>32</v>
      </c>
      <c r="AD7" t="s">
        <v>0</v>
      </c>
      <c r="AH7" s="3" t="s">
        <v>35</v>
      </c>
      <c r="AI7" t="s">
        <v>39</v>
      </c>
      <c r="AL7" s="3" t="s">
        <v>42</v>
      </c>
      <c r="AM7" t="s">
        <v>0</v>
      </c>
    </row>
    <row r="8" spans="1:40" x14ac:dyDescent="0.3">
      <c r="A8" s="1">
        <v>6587</v>
      </c>
      <c r="B8" s="1">
        <v>6587</v>
      </c>
      <c r="C8" s="1">
        <v>32.935000000000002</v>
      </c>
      <c r="G8" t="s">
        <v>11</v>
      </c>
      <c r="H8" s="1">
        <v>2115</v>
      </c>
      <c r="M8" s="3" t="s">
        <v>15</v>
      </c>
      <c r="N8" t="s">
        <v>0</v>
      </c>
      <c r="S8" t="s">
        <v>24</v>
      </c>
      <c r="T8" s="1">
        <v>1185</v>
      </c>
      <c r="V8" t="str">
        <f t="shared" ref="V8:W14" si="0">S8</f>
        <v>Sun</v>
      </c>
      <c r="W8">
        <f t="shared" si="0"/>
        <v>1185</v>
      </c>
      <c r="X8">
        <f>AVERAGE($W$8:$W$14)</f>
        <v>941</v>
      </c>
      <c r="Y8">
        <f>IF(W8&gt;X8,W8,"")</f>
        <v>1185</v>
      </c>
      <c r="AC8" t="s">
        <v>34</v>
      </c>
      <c r="AD8" s="1">
        <v>933</v>
      </c>
      <c r="AH8" t="s">
        <v>36</v>
      </c>
      <c r="AI8" s="9">
        <v>20</v>
      </c>
      <c r="AL8" t="s">
        <v>43</v>
      </c>
      <c r="AM8" s="1">
        <v>4606</v>
      </c>
    </row>
    <row r="9" spans="1:40" x14ac:dyDescent="0.3">
      <c r="G9" t="s">
        <v>10</v>
      </c>
      <c r="H9" s="1">
        <v>2141</v>
      </c>
      <c r="M9">
        <v>2023</v>
      </c>
      <c r="N9" s="1">
        <v>5654</v>
      </c>
      <c r="S9" t="s">
        <v>22</v>
      </c>
      <c r="T9" s="1">
        <v>1085</v>
      </c>
      <c r="V9" t="str">
        <f t="shared" si="0"/>
        <v>Mon</v>
      </c>
      <c r="W9">
        <f t="shared" si="0"/>
        <v>1085</v>
      </c>
      <c r="X9">
        <f t="shared" ref="X9:X14" si="1">AVERAGE($W$8:$W$14)</f>
        <v>941</v>
      </c>
      <c r="Y9">
        <f t="shared" ref="Y9:Y14" si="2">IF(W9&gt;X9,W9,"")</f>
        <v>1085</v>
      </c>
      <c r="AC9" t="s">
        <v>33</v>
      </c>
      <c r="AD9" s="1">
        <v>5654</v>
      </c>
      <c r="AH9" t="s">
        <v>37</v>
      </c>
      <c r="AI9" s="9">
        <v>19</v>
      </c>
      <c r="AL9" t="s">
        <v>44</v>
      </c>
      <c r="AM9" s="1">
        <v>1981</v>
      </c>
    </row>
    <row r="10" spans="1:40" x14ac:dyDescent="0.3">
      <c r="G10" t="s">
        <v>9</v>
      </c>
      <c r="H10" s="1">
        <v>2331</v>
      </c>
      <c r="M10">
        <v>2024</v>
      </c>
      <c r="N10" s="1">
        <v>933</v>
      </c>
      <c r="S10" t="s">
        <v>26</v>
      </c>
      <c r="T10" s="1">
        <v>983</v>
      </c>
      <c r="V10" t="str">
        <f t="shared" si="0"/>
        <v>Tue</v>
      </c>
      <c r="W10">
        <f t="shared" si="0"/>
        <v>983</v>
      </c>
      <c r="X10">
        <f t="shared" si="1"/>
        <v>941</v>
      </c>
      <c r="Y10">
        <f t="shared" si="2"/>
        <v>983</v>
      </c>
      <c r="AH10" t="s">
        <v>38</v>
      </c>
      <c r="AI10" s="9">
        <v>38</v>
      </c>
    </row>
    <row r="11" spans="1:40" x14ac:dyDescent="0.3">
      <c r="A11" t="s">
        <v>6</v>
      </c>
      <c r="S11" t="s">
        <v>27</v>
      </c>
      <c r="T11" s="1">
        <v>887</v>
      </c>
      <c r="V11" t="str">
        <f t="shared" si="0"/>
        <v>Wed</v>
      </c>
      <c r="W11">
        <f t="shared" si="0"/>
        <v>887</v>
      </c>
      <c r="X11">
        <f t="shared" si="1"/>
        <v>941</v>
      </c>
      <c r="Y11" t="str">
        <f t="shared" si="2"/>
        <v/>
      </c>
    </row>
    <row r="12" spans="1:40" x14ac:dyDescent="0.3">
      <c r="A12" s="3" t="s">
        <v>3</v>
      </c>
      <c r="B12" t="s">
        <v>0</v>
      </c>
      <c r="M12" s="3" t="s">
        <v>15</v>
      </c>
      <c r="N12" t="s">
        <v>0</v>
      </c>
      <c r="O12" t="s">
        <v>1</v>
      </c>
      <c r="S12" t="s">
        <v>25</v>
      </c>
      <c r="T12" s="1">
        <v>889</v>
      </c>
      <c r="V12" t="str">
        <f t="shared" si="0"/>
        <v>Thu</v>
      </c>
      <c r="W12">
        <f t="shared" si="0"/>
        <v>889</v>
      </c>
      <c r="X12">
        <f t="shared" si="1"/>
        <v>941</v>
      </c>
      <c r="Y12" t="str">
        <f t="shared" si="2"/>
        <v/>
      </c>
    </row>
    <row r="13" spans="1:40" x14ac:dyDescent="0.3">
      <c r="A13" t="s">
        <v>4</v>
      </c>
      <c r="B13" s="1">
        <v>1322</v>
      </c>
      <c r="G13" t="s">
        <v>14</v>
      </c>
      <c r="M13">
        <v>2023</v>
      </c>
      <c r="N13" s="1">
        <v>5654</v>
      </c>
      <c r="O13" s="7"/>
      <c r="S13" t="s">
        <v>21</v>
      </c>
      <c r="T13" s="1">
        <v>762</v>
      </c>
      <c r="V13" t="str">
        <f t="shared" si="0"/>
        <v>Fri</v>
      </c>
      <c r="W13">
        <f t="shared" si="0"/>
        <v>762</v>
      </c>
      <c r="X13">
        <f t="shared" si="1"/>
        <v>941</v>
      </c>
      <c r="Y13" t="str">
        <f t="shared" si="2"/>
        <v/>
      </c>
    </row>
    <row r="14" spans="1:40" x14ac:dyDescent="0.3">
      <c r="G14" s="3" t="s">
        <v>12</v>
      </c>
      <c r="H14" t="s">
        <v>0</v>
      </c>
      <c r="M14">
        <v>2024</v>
      </c>
      <c r="N14" s="1">
        <v>933</v>
      </c>
      <c r="O14" s="7">
        <v>-0.83498408206579411</v>
      </c>
      <c r="S14" t="s">
        <v>23</v>
      </c>
      <c r="T14" s="1">
        <v>796</v>
      </c>
      <c r="V14" t="str">
        <f t="shared" si="0"/>
        <v>Sat</v>
      </c>
      <c r="W14">
        <f t="shared" si="0"/>
        <v>796</v>
      </c>
      <c r="X14">
        <f t="shared" si="1"/>
        <v>941</v>
      </c>
      <c r="Y14" t="str">
        <f t="shared" si="2"/>
        <v/>
      </c>
      <c r="AL14" t="str">
        <f>AL7</f>
        <v>WeekType</v>
      </c>
      <c r="AM14" t="str">
        <f>AM7</f>
        <v>Total Riders (Passengers)</v>
      </c>
      <c r="AN14" t="s">
        <v>45</v>
      </c>
    </row>
    <row r="15" spans="1:40" x14ac:dyDescent="0.3">
      <c r="A15" t="s">
        <v>7</v>
      </c>
      <c r="G15" s="6">
        <v>0.87291666666666667</v>
      </c>
      <c r="H15" s="1">
        <v>80</v>
      </c>
      <c r="AH15" t="str">
        <f>AH7</f>
        <v>Utilization Category</v>
      </c>
      <c r="AI15" t="s">
        <v>40</v>
      </c>
      <c r="AJ15" t="s">
        <v>41</v>
      </c>
      <c r="AL15" t="str">
        <f t="shared" ref="AL15:AM15" si="3">AL8</f>
        <v>Weekday</v>
      </c>
      <c r="AM15">
        <f t="shared" si="3"/>
        <v>4606</v>
      </c>
      <c r="AN15" s="10">
        <f>AM15/SUM($AM$15:$AM$16)</f>
        <v>0.69925611052072267</v>
      </c>
    </row>
    <row r="16" spans="1:40" x14ac:dyDescent="0.3">
      <c r="A16" s="3" t="s">
        <v>3</v>
      </c>
      <c r="B16" t="s">
        <v>0</v>
      </c>
      <c r="AH16" t="str">
        <f t="shared" ref="AH16:AH18" si="4">AH8</f>
        <v>Over-Utilized</v>
      </c>
      <c r="AI16" s="10">
        <f>AI8/SUM($AI$8:$AI$10)</f>
        <v>0.25974025974025972</v>
      </c>
      <c r="AJ16" s="10">
        <f>1-AI16</f>
        <v>0.74025974025974028</v>
      </c>
      <c r="AL16" t="str">
        <f t="shared" ref="AL16:AM16" si="5">AL9</f>
        <v>Weekend</v>
      </c>
      <c r="AM16">
        <f t="shared" si="5"/>
        <v>1981</v>
      </c>
      <c r="AN16" s="10">
        <f>AM16/SUM($AM$15:$AM$16)</f>
        <v>0.30074388947927738</v>
      </c>
    </row>
    <row r="17" spans="1:36" x14ac:dyDescent="0.3">
      <c r="A17" t="s">
        <v>5</v>
      </c>
      <c r="B17" s="1">
        <v>185</v>
      </c>
      <c r="AH17" t="str">
        <f t="shared" si="4"/>
        <v>Under-Utilized</v>
      </c>
      <c r="AI17" s="10">
        <f t="shared" ref="AI17:AI18" si="6">AI9/SUM($AI$8:$AI$10)</f>
        <v>0.24675324675324675</v>
      </c>
      <c r="AJ17" s="10">
        <f t="shared" ref="AJ17:AJ18" si="7">1-AI17</f>
        <v>0.75324675324675328</v>
      </c>
    </row>
    <row r="18" spans="1:36" x14ac:dyDescent="0.3">
      <c r="G18" t="s">
        <v>13</v>
      </c>
      <c r="O18" t="s">
        <v>16</v>
      </c>
      <c r="AH18" t="str">
        <f t="shared" si="4"/>
        <v>Well-Utilized</v>
      </c>
      <c r="AI18" s="10">
        <f t="shared" si="6"/>
        <v>0.4935064935064935</v>
      </c>
      <c r="AJ18" s="10">
        <f t="shared" si="7"/>
        <v>0.50649350649350655</v>
      </c>
    </row>
    <row r="19" spans="1:36" x14ac:dyDescent="0.3">
      <c r="G19" s="3" t="s">
        <v>12</v>
      </c>
      <c r="H19" t="s">
        <v>0</v>
      </c>
      <c r="N19" t="s">
        <v>17</v>
      </c>
      <c r="O19" t="str">
        <f xml:space="preserve"> IF(O14&lt;0,N20,N19)</f>
        <v>▼</v>
      </c>
      <c r="V19" t="s">
        <v>30</v>
      </c>
    </row>
    <row r="20" spans="1:36" x14ac:dyDescent="0.3">
      <c r="G20" s="6">
        <v>0.82638888888888884</v>
      </c>
      <c r="H20" s="1">
        <v>15</v>
      </c>
      <c r="N20" t="s">
        <v>18</v>
      </c>
      <c r="V20" t="str">
        <f>"Focus on Highlited Weekdays: they exceeded the "&amp; X8 &amp;" passengers average and account for "&amp; TEXT(V23, "0.00%") &amp;" of the Total Passengers."</f>
        <v>Focus on Highlited Weekdays: they exceeded the 941 passengers average and account for 49.39% of the Total Passengers.</v>
      </c>
    </row>
    <row r="22" spans="1:36" x14ac:dyDescent="0.3">
      <c r="N22" t="s">
        <v>19</v>
      </c>
      <c r="V22" t="s">
        <v>31</v>
      </c>
    </row>
    <row r="23" spans="1:36" x14ac:dyDescent="0.3">
      <c r="N23" t="str">
        <f>IF(O14&lt;0,"YoY change sugests room for improvement!","We are doing well on the current year!")</f>
        <v>YoY change sugests room for improvement!</v>
      </c>
      <c r="V23" s="7">
        <f>SUM(Y8:Y14)/SUM(W8:W14)</f>
        <v>0.4938515257325034</v>
      </c>
    </row>
  </sheetData>
  <pageMargins left="0.7" right="0.7" top="0.75" bottom="0.75" header="0.3" footer="0.3"/>
  <pageSetup paperSize="9"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1A65-5383-4FE3-9960-D6627F29728A}">
  <dimension ref="A1"/>
  <sheetViews>
    <sheetView showGridLines="0" showRowColHeaders="0" tabSelected="1" topLeftCell="G1" workbookViewId="0">
      <selection activeCell="U43" sqref="U43"/>
    </sheetView>
  </sheetViews>
  <sheetFormatPr defaultRowHeight="14.4" x14ac:dyDescent="0.3"/>
  <cols>
    <col min="1" max="16384" width="8.88671875" style="5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 D i m _ b u s e s 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 D i m _ b u s e s 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 n u m b e r 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d e m o g r a p h i c s _ c 2 0 7 c 5 2 6 - 6 a c 4 - 4 4 1 e - a b e 2 - c f b 4 0 e 9 8 f 1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 R i d e r I D < / s t r i n g > < / k e y > < v a l u e > < i n t > 1 0 1 < / i n t > < / v a l u e > < / i t e m > < i t e m > < k e y > < s t r i n g > A g e < / s t r i n g > < / k e y > < v a l u e > < i n t > 7 2 < / i n t > < / v a l u e > < / i t e m > < i t e m > < k e y > < s t r i n g > G e n d e r < / s t r i n g > < / k e y > < v a l u e > < i n t > 1 0 0 < / i n t > < / v a l u e > < / i t e m > < i t e m > < k e y > < s t r i n g > O c c u p a t i o n < / s t r i n g > < / k e y > < v a l u e > < i n t > 1 3 2 < / i n t > < / v a l u e > < / i t e m > < i t e m > < k e y > < s t r i n g > A g e G r o u p < / s t r i n g > < / k e y > < v a l u e > < i n t > 1 2 1 < / i n t > < / v a l u e > < / i t e m > < / C o l u m n W i d t h s > < C o l u m n D i s p l a y I n d e x > < i t e m > < k e y > < s t r i n g > R i d e r I D 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 O c c u p a t i o n < / s t r i n g > < / k e y > < v a l u e > < i n t > 3 < / i n t > < / v a l u e > < / i t e m > < i t e m > < k e y > < s t r i n g > A g e G r o u p 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T a b l e _ 3 a 8 7 8 a 7 d - 8 f b 1 - 4 d f 3 - 8 1 4 6 - 9 d e d 8 5 f 6 e a a d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9 9 8 b c 6 2 e - c 1 8 0 - 4 b 3 4 - a 7 8 6 - 2 2 3 0 f e f c d 4 0 b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6 3 8 8 6 6 3 - a d d 2 - 4 0 d 2 - a 3 c 2 - 9 8 a 4 c 1 b f d 0 6 e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D a t a M a s h u p   s q m i d = " c 3 2 2 3 c e 1 - 0 c 2 9 - 4 0 2 0 - 9 6 b c - d b e 1 b f b d 7 2 9 6 "   x m l n s = " h t t p : / / s c h e m a s . m i c r o s o f t . c o m / D a t a M a s h u p " > A A A A A M 4 I A A B Q S w M E F A A C A A g A B I z l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A S M 5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O V a b V z N J c c F A A B e I Q A A E w A c A E Z v c m 1 1 b G F z L 1 N l Y 3 R p b 2 4 x L m 0 g o h g A K K A U A A A A A A A A A A A A A A A A A A A A A A A A A A A A 7 V l t b 9 s 2 E P 4 e I P + B U L + 4 g O 1 J f k l f V g 9 I 7 a T t 1 s Z t 4 q 4 Y n K B g J D o m I o s G R X n x g v z 3 H U n J o i T K S d M v a + d 8 C c k 7 8 p 4 7 P r w 7 J T H x B W U R O t O / v V / 3 9 / b 3 4 j n m J E A j u v h 6 m c Q k R g M U E r G / h + D n j C X c J 7 A y j F f t E f O T B Y l E 4 5 i G p D 1 k k Y B J 3 H C G L 8 8 / x 4 T H 5 6 9 p e E V j v M a c L s 5 H 7 O 8 o Z D i I z 0 d Y 4 J i I 1 t G N T 0 I 0 4 T i K l 4 w L r K C M c D y / Z J g H 6 B 2 c x z E A W 5 F H b c n w t / 1 4 5 T x t T k c k p A s K C g O n 6 T T R k I X J I o o H v S Y 6 i n w W 0 O h q 4 H X 6 M P 2 U M E H O x D o k g 3 z Y P m E R u X j a 1 H F 4 4 n z k b A G y A L 0 l O A B n H Q j K B F + C Y i p J 1 x s 6 Z E 0 0 T d c P w / D M x y H m 8 U D w x D x y O M f R F Z w 4 W S 9 J f p x y d s b 4 Q g O W w r h h s d + 8 v X V e J / G 7 E f g G c T j o t a X q X R P d O q c s E c Q m A P 2 T Z H F J O I g E L C J B b o S S D P E S + 1 S s i 3 v u n u 7 v 0 c i K t 0 y d g C z Y F c f L O f V / Z A a Z b v y P i H R K Y W h j z O E V q S 6 + I V F g 4 d D Y 9 5 O l C n B B d J c D P Q w C M D x M Y s E W O V B Y 1 R A b J V e a S N p H b z h L l j A h 2 J 8 j O k N T W L x A r w b I e 4 H E n E T I c V v e C 2 e P h D H J 5 b 8 N O i 7 C U a C n o N 3 J t D t u q 2 N R 7 x b V u 5 l 6 1 2 1 1 L e q 9 o n o v U + + 5 r Z 5 F v V 9 U 7 2 f q f b f V z 9 S d w 0 u 2 I u j A d f K Q n Z I I L 2 T Q N O v y q G l B u t w o x V b e q R k 6 O d F j 8 z r M Y H v 3 E q e M J L W R m T A v v C 5 r e J W 0 w W W q + p E T h n b g n l T x 7 G d K F X X F R Q l O g C K V x H A m M B f v m V / N D V J 6 F A W 1 s g m n y 2 N i S U E T f E 3 G s 9 m E G u Z g r H M W 5 3 S F w 4 r s g d X s G G 5 X y L B 8 5 T I r x n O 6 / E H 5 a f H k H q I e / E x E J T 7 j Q U 0 b Z F u G C G 8 I E 8 B Y E 8 3 G M N 1 E j W e q b M a W p 2 A r p 9 9 V B 7 O 8 r o s g k F G d J M H 9 i c N E 0 l G O 2 8 c Q i M Z U D i G U S u U t R D y T y n F j s y d V O C V x E g o 0 U B P 5 A 0 V L b X q F D r L y 6 r 5 0 X d R C b v + l r F W Z Y l b i U m 2 v k 6 k f a H X P 2 6 r + P F X 3 O q n 6 s 6 q 6 4 z 3 X w k 5 X C W l k Y H 5 s I a t U y k 1 w r U 3 L B 8 L l 2 Z 8 S w i k x q H 1 C Y q D c 7 4 y W 7 8 t z c p I B H T Y f J o V V Z 7 M M 2 v K Q P 2 g U t N + T m R h D G u W 5 + a O b J T Q O 5 g d a D k H L 1 H j D n B L c k i W j 0 9 e c 3 3 w 1 5 e t 2 n n p 2 o l r g g c n P g o b 0 H 5 2 b P h J 4 8 p H A q p N U 9 J 0 W 3 8 / F L 9 M q j I v v b I G 8 4 s 2 q d 4 y 2 t 0 C d R 7 V A t a 7 m k 6 3 v v 3 N / A u i U Q z q E 7 H T F + N p s i u 0 4 o E 9 G b r u f P r X P s m 9 v a U 0 S G E 1 q 7 W Z o s t O 9 X 0 g Y l r c 6 4 5 V 5 n j 2 s 3 W 9 6 k J 1 K U A 1 n H 9 J j d i s 9 p s z r y v 6 u j O / K + K 6 M 7 8 r 4 r o z v y v i u j P 8 3 y r h B j w V b w f 4 x 4 O R V k p y R k P g i J 0 k R W j N N + 5 b z R s k y p D 4 I j c N G N B Y 0 8 k W j z m x + z L s I G g B Z k / 4 i m N v v 2 G I J L l r p p x c r s b X l Q m M q h / A o j I p i s f U B O p C 5 3 V g R D 9 j R u q Y h t f I t l p D 6 q 8 1 2 c 5 k Z x 9 h R M S p X c 8 O b a 6 5 e i i U H S E F + v T a A c M k a x Z 3 F k W P K Y 4 G A F b J r K v Q u t q v a v H z k V D a m X k 0 A e F v 9 5 a o x z U F c N F H 3 Q a 5 5 D / C t a v r W D O 9 d b e 7 0 6 p N n B Y Z 8 h x Y f C 4 Z s A V X y m m p R g f N Y H p Y O 6 t T 7 V c Y l 3 S p z U v 9 r y + r N C K + 3 s L w C Q 5 b b b I f p E i y O Z 1 8 I u b 6 X 6 U c 3 Q g V 7 G z N L e b T g p m H + 9 r Y C x i D n 1 x I j a 9 1 n M y S R 1 9 X / W r h p L L L t 1 n B s v + W 0 M L A o o L I U 4 D A N 9 D 0 p p 2 j V k b / T P n p T L Q 2 V C z j M 3 R Q 5 c k 2 i w N k 0 q 2 X F A 6 u i m g Z 4 X V M B e w + t g F V H J V s N / D U F s E D C b v 1 b K I J q p v w w Q i W n k X o N m 9 X S F 3 P F m P n R P M S h n 4 S 6 b N s + m b 0 8 P C x a 6 c s S T I O V q J + o r 9 W G J 6 m r N 2 3 x c 4 u b 1 c N V M 6 g U V M 4 x g N a 2 g 4 / q B s 2 D H / w f 8 X 8 B U E s B A i 0 A F A A C A A g A B I z l W k M e c J u l A A A A 9 w A A A B I A A A A A A A A A A A A A A A A A A A A A A E N v b m Z p Z y 9 Q Y W N r Y W d l L n h t b F B L A Q I t A B Q A A g A I A A S M 5 V o P y u m r p A A A A O k A A A A T A A A A A A A A A A A A A A A A A P E A A A B b Q 2 9 u d G V u d F 9 U e X B l c 1 0 u e G 1 s U E s B A i 0 A F A A C A A g A B I z l W m 1 c z S X H B Q A A X i E A A B M A A A A A A A A A A A A A A A A A 4 g E A A E Z v c m 1 1 b G F z L 1 N l Y 3 R p b 2 4 x L m 1 Q S w U G A A A A A A M A A w D C A A A A 9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F c A A A A A A A B W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t X 2 J 1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V U M D g 6 N D Q 6 M D M u N D g x O D U w N l o i I C 8 + P E V u d H J 5 I F R 5 c G U 9 I k Z p b G x D b 2 x 1 b W 5 U e X B l c y I g V m F s d W U 9 I n N B d 0 1 H Q X c 9 P S I g L z 4 8 R W 5 0 c n k g V H l w Z T 0 i R m l s b E N v b H V t b k 5 h b W V z I i B W Y W x 1 Z T 0 i c 1 s m c X V v d D t C d X N J R C Z x d W 9 0 O y w m c X V v d D t S b 3 V 0 Z U l E J n F 1 b 3 Q 7 L C Z x d W 9 0 O 0 J 1 c 0 5 1 b W J l c i Z x d W 9 0 O y w m c X V v d D t D Y X B h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i d X N l c y 9 D a G F u Z 2 V k I F R 5 c G U u e 0 J 1 c 0 l E L D B 9 J n F 1 b 3 Q 7 L C Z x d W 9 0 O 1 N l Y 3 R p b 2 4 x L 0 R p b V 9 i d X N l c y 9 D a G F u Z 2 V k I F R 5 c G U u e 1 J v d X R l S U Q s M X 0 m c X V v d D s s J n F 1 b 3 Q 7 U 2 V j d G l v b j E v R G l t X 2 J 1 c 2 V z L 0 N o Y W 5 n Z W Q g V H l w Z S 5 7 Q n V z T n V t Y m V y L D J 9 J n F 1 b 3 Q 7 L C Z x d W 9 0 O 1 N l Y 3 R p b 2 4 x L 0 R p b V 9 i d X N l c y 9 D a G F u Z 2 V k I F R 5 c G U u e 0 N h c G F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b V 9 i d X N l c y 9 D a G F u Z 2 V k I F R 5 c G U u e 0 J 1 c 0 l E L D B 9 J n F 1 b 3 Q 7 L C Z x d W 9 0 O 1 N l Y 3 R p b 2 4 x L 0 R p b V 9 i d X N l c y 9 D a G F u Z 2 V k I F R 5 c G U u e 1 J v d X R l S U Q s M X 0 m c X V v d D s s J n F 1 b 3 Q 7 U 2 V j d G l v b j E v R G l t X 2 J 1 c 2 V z L 0 N o Y W 5 n Z W Q g V H l w Z S 5 7 Q n V z T n V t Y m V y L D J 9 J n F 1 b 3 Q 7 L C Z x d W 9 0 O 1 N l Y 3 R p b 2 4 x L 0 R p b V 9 i d X N l c y 9 D a G F u Z 2 V k I F R 5 c G U u e 0 N h c G F j a X R 5 L D N 9 J n F 1 b 3 Q 7 X S w m c X V v d D t S Z W x h d G l v b n N o a X B J b m Z v J n F 1 b 3 Q 7 O l t d f S I g L z 4 8 R W 5 0 c n k g V H l w Z T 0 i U G l 2 b 3 R P Y m p l Y 3 R O Y W 1 l I i B W Y W x 1 Z T 0 i c 0 F u Y W x 5 c 2 l z M S F Q a X Z v d F R h Y m x l M y I g L z 4 8 L 1 N 0 Y W J s Z U V u d H J p Z X M + P C 9 J d G V t P j x J d G V t P j x J d G V t T G 9 j Y X R p b 2 4 + P E l 0 Z W 1 U e X B l P k Z v c m 1 1 b G E 8 L 0 l 0 Z W 1 U e X B l P j x J d G V t U G F 0 a D 5 T Z W N 0 a W 9 u M S 9 E a W 1 f Y n V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J 1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i d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2 R l b W 9 n c m F w a G l j c y 9 D a G F u Z 2 V k I F R 5 c G U u e 1 J p Z G V y S U Q s M H 0 m c X V v d D s s J n F 1 b 3 Q 7 U 2 V j d G l v b j E v R G l t X 2 R l b W 9 n c m F w a G l j c y 9 D a G F u Z 2 V k I F R 5 c G U u e 0 F n Z S w x f S Z x d W 9 0 O y w m c X V v d D t T Z W N 0 a W 9 u M S 9 E a W 1 f Z G V t b 2 d y Y X B o a W N z L 0 N o Y W 5 n Z W Q g V H l w Z S 5 7 R 2 V u Z G V y L D J 9 J n F 1 b 3 Q 7 L C Z x d W 9 0 O 1 N l Y 3 R p b 2 4 x L 0 R p b V 9 k Z W 1 v Z 3 J h c G h p Y 3 M v Q 2 h h b m d l Z C B U e X B l L n t P Y 2 N 1 c G F 0 a W 9 u L D N 9 J n F 1 b 3 Q 7 L C Z x d W 9 0 O 1 N l Y 3 R p b 2 4 x L 0 R p b V 9 k Z W 1 v Z 3 J h c G h p Y 3 M v Q 2 h h b m d l Z C B U e X B l M S 5 7 Q W d l R 3 J v d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l t X 2 R l b W 9 n c m F w a G l j c y 9 D a G F u Z 2 V k I F R 5 c G U u e 1 J p Z G V y S U Q s M H 0 m c X V v d D s s J n F 1 b 3 Q 7 U 2 V j d G l v b j E v R G l t X 2 R l b W 9 n c m F w a G l j c y 9 D a G F u Z 2 V k I F R 5 c G U u e 0 F n Z S w x f S Z x d W 9 0 O y w m c X V v d D t T Z W N 0 a W 9 u M S 9 E a W 1 f Z G V t b 2 d y Y X B o a W N z L 0 N o Y W 5 n Z W Q g V H l w Z S 5 7 R 2 V u Z G V y L D J 9 J n F 1 b 3 Q 7 L C Z x d W 9 0 O 1 N l Y 3 R p b 2 4 x L 0 R p b V 9 k Z W 1 v Z 3 J h c G h p Y 3 M v Q 2 h h b m d l Z C B U e X B l L n t P Y 2 N 1 c G F 0 a W 9 u L D N 9 J n F 1 b 3 Q 7 L C Z x d W 9 0 O 1 N l Y 3 R p b 2 4 x L 0 R p b V 9 k Z W 1 v Z 3 J h c G h p Y 3 M v Q 2 h h b m d l Z C B U e X B l M S 5 7 Q W d l R 3 J v d X A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p Z G V y S U Q m c X V v d D s s J n F 1 b 3 Q 7 Q W d l J n F 1 b 3 Q 7 L C Z x d W 9 0 O 0 d l b m R l c i Z x d W 9 0 O y w m c X V v d D t P Y 2 N 1 c G F 0 a W 9 u J n F 1 b 3 Q 7 L C Z x d W 9 0 O 0 F n Z U d y b 3 V w J n F 1 b 3 Q 7 X S I g L z 4 8 R W 5 0 c n k g V H l w Z T 0 i R m l s b E N v b H V t b l R 5 c G V z I i B W Y W x 1 Z T 0 i c 0 F 3 T U d C Z 1 k 9 I i A v P j x F b n R y e S B U e X B l P S J G a W x s T G F z d F V w Z G F 0 Z W Q i I F Z h b H V l P S J k M j A y N S 0 w N y 0 w N V Q x M D o 1 M D o y N i 4 1 M z Y z M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E i I C 8 + P E V u d H J 5 I F R 5 c G U 9 I l F 1 Z X J 5 S U Q i I F Z h b H V l P S J z M W Q z O T A x N W Q t N D Q x N S 0 0 N m F k L W E y M m Q t Y j R k N m E 1 Z G F j Y j Z h I i A v P j w v U 3 R h Y m x l R W 5 0 c m l l c z 4 8 L 0 l 0 Z W 0 + P E l 0 Z W 0 + P E l 0 Z W 1 M b 2 N h d G l v b j 4 8 S X R l b V R 5 c G U + R m 9 y b X V s Y T w v S X R l b V R 5 c G U + P E l 0 Z W 1 Q Y X R o P l N l Y 3 R p b 2 4 x L 0 R p b V 9 k Z W 1 v Z 3 J h c G h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3 J v d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1 V D A 4 O j Q 3 O j M x L j M 0 N D Q 4 N D Z a I i A v P j x F b n R y e S B U e X B l P S J G a W x s Q 2 9 s d W 1 u V H l w Z X M i I F Z h b H V l P S J z Q X d Z R 0 J n T U t D Z z 0 9 I i A v P j x F b n R y e S B U e X B l P S J G a W x s Q 2 9 s d W 1 u T m F t Z X M i I F Z h b H V l P S J z W y Z x d W 9 0 O 1 J v d X R l S U Q m c X V v d D s s J n F 1 b 3 Q 7 U m 9 1 d G V O Y W 1 l J n F 1 b 3 Q 7 L C Z x d W 9 0 O 1 N 0 Y X J 0 T G 9 j Y X R p b 2 4 m c X V v d D s s J n F 1 b 3 Q 7 R W 5 k T G 9 j Y X R p b 2 4 m c X V v d D s s J n F 1 b 3 Q 7 V H J p c E Z l Z S Z x d W 9 0 O y w m c X V v d D t U Y W t l T 2 Z m V G l t Z S Z x d W 9 0 O y w m c X V v d D t B c n J p d m F s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y b 3 V 0 Z X M v Q 2 h h b m d l Z C B U e X B l L n t S b 3 V 0 Z U l E L D B 9 J n F 1 b 3 Q 7 L C Z x d W 9 0 O 1 N l Y 3 R p b 2 4 x L 0 R p b V 9 y b 3 V 0 Z X M v Q 2 h h b m d l Z C B U e X B l L n t S b 3 V 0 Z U 5 h b W U s M X 0 m c X V v d D s s J n F 1 b 3 Q 7 U 2 V j d G l v b j E v R G l t X 3 J v d X R l c y 9 D a G F u Z 2 V k I F R 5 c G U u e 1 N 0 Y X J 0 T G 9 j Y X R p b 2 4 s M n 0 m c X V v d D s s J n F 1 b 3 Q 7 U 2 V j d G l v b j E v R G l t X 3 J v d X R l c y 9 D a G F u Z 2 V k I F R 5 c G U u e 0 V u Z E x v Y 2 F 0 a W 9 u L D N 9 J n F 1 b 3 Q 7 L C Z x d W 9 0 O 1 N l Y 3 R p b 2 4 x L 0 R p b V 9 y b 3 V 0 Z X M v Q 2 h h b m d l Z C B U e X B l L n t U c m l w R m V l L D R 9 J n F 1 b 3 Q 7 L C Z x d W 9 0 O 1 N l Y 3 R p b 2 4 x L 0 R p b V 9 y b 3 V 0 Z X M v Q 2 h h b m d l Z C B U e X B l L n t U Y W t l T 2 Z m V G l t Z S w 1 f S Z x d W 9 0 O y w m c X V v d D t T Z W N 0 a W 9 u M S 9 E a W 1 f c m 9 1 d G V z L 0 N o Y W 5 n Z W Q g V H l w Z S 5 7 Q X J y a X Z h b F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t X 3 J v d X R l c y 9 D a G F u Z 2 V k I F R 5 c G U u e 1 J v d X R l S U Q s M H 0 m c X V v d D s s J n F 1 b 3 Q 7 U 2 V j d G l v b j E v R G l t X 3 J v d X R l c y 9 D a G F u Z 2 V k I F R 5 c G U u e 1 J v d X R l T m F t Z S w x f S Z x d W 9 0 O y w m c X V v d D t T Z W N 0 a W 9 u M S 9 E a W 1 f c m 9 1 d G V z L 0 N o Y W 5 n Z W Q g V H l w Z S 5 7 U 3 R h c n R M b 2 N h d G l v b i w y f S Z x d W 9 0 O y w m c X V v d D t T Z W N 0 a W 9 u M S 9 E a W 1 f c m 9 1 d G V z L 0 N o Y W 5 n Z W Q g V H l w Z S 5 7 R W 5 k T G 9 j Y X R p b 2 4 s M 3 0 m c X V v d D s s J n F 1 b 3 Q 7 U 2 V j d G l v b j E v R G l t X 3 J v d X R l c y 9 D a G F u Z 2 V k I F R 5 c G U u e 1 R y a X B G Z W U s N H 0 m c X V v d D s s J n F 1 b 3 Q 7 U 2 V j d G l v b j E v R G l t X 3 J v d X R l c y 9 D a G F u Z 2 V k I F R 5 c G U u e 1 R h a 2 V P Z m Z U a W 1 l L D V 9 J n F 1 b 3 Q 7 L C Z x d W 9 0 O 1 N l Y 3 R p b 2 4 x L 0 R p b V 9 y b 3 V 0 Z X M v Q 2 h h b m d l Z C B U e X B l L n t B c n J p d m F s V G l t Z S w 2 f S Z x d W 9 0 O 1 0 s J n F 1 b 3 Q 7 U m V s Y X R p b 2 5 z a G l w S W 5 m b y Z x d W 9 0 O z p b X X 0 i I C 8 + P E V u d H J 5 I F R 5 c G U 9 I l B p d m 9 0 T 2 J q Z W N 0 T m F t Z S I g V m F s d W U 9 I n N B b m F s e X N p c z E h U G l 2 b 3 R U Y W J s Z T Q i I C 8 + P C 9 T d G F i b G V F b n R y a W V z P j w v S X R l b T 4 8 S X R l b T 4 8 S X R l b U x v Y 2 F 0 a W 9 u P j x J d G V t V H l w Z T 5 G b 3 J t d W x h P C 9 J d G V t V H l w Z T 4 8 S X R l b V B h d G g + U 2 V j d G l v b j E v R G l t X 3 J v d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m 9 1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y b 3 V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R p b V 9 i d X N l c y 9 D a G F u Z 2 V k I F R 5 c G U u e 0 J 1 c 0 l E L D B 9 J n F 1 b 3 Q 7 L C Z x d W 9 0 O 0 t l e U N v b H V t b k N v d W 5 0 J n F 1 b 3 Q 7 O j F 9 X S w m c X V v d D t j b 2 x 1 b W 5 J Z G V u d G l 0 a W V z J n F 1 b 3 Q 7 O l s m c X V v d D t T Z W N 0 a W 9 u M S 9 G Y W N 0 d G F i b G V f c m l k Z X J z a G l w L 0 N o Y W 5 n Z W Q g V H l w Z S 5 7 U m V j b 3 J k S U Q s M H 0 m c X V v d D s s J n F 1 b 3 Q 7 U 2 V j d G l v b j E v R m F j d H R h Y m x l X 3 J p Z G V y c 2 h p c C 9 D a G F u Z 2 V k I F R 5 c G U u e 0 J 1 c 0 l E L D F 9 J n F 1 b 3 Q 7 L C Z x d W 9 0 O 1 N l Y 3 R p b 2 4 x L 0 Z h Y 3 R 0 Y W J s Z V 9 y a W R l c n N o a X A v Q 2 h h b m d l Z C B U e X B l L n t E Y X R l L D J 9 J n F 1 b 3 Q 7 L C Z x d W 9 0 O 1 N l Y 3 R p b 2 4 x L 0 Z h Y 3 R 0 Y W J s Z V 9 y a W R l c n N o a X A v Q 2 h h b m d l Z C B U e X B l L n t U a W 1 l L D N 9 J n F 1 b 3 Q 7 L C Z x d W 9 0 O 1 N l Y 3 R p b 2 4 x L 0 Z h Y 3 R 0 Y W J s Z V 9 y a W R l c n N o a X A v Q 2 h h b m d l Z C B U e X B l L n t O d W 1 i Z X J P Z l J p Z G V y c y w 0 f S Z x d W 9 0 O y w m c X V v d D t T Z W N 0 a W 9 u M S 9 G Y W N 0 d G F i b G V f c m l k Z X J z a G l w L 0 N o Y W 5 n Z W Q g V H l w Z S 5 7 U m l k Z X J J R C w 1 f S Z x d W 9 0 O y w m c X V v d D t T Z W N 0 a W 9 u M S 9 G Y W N 0 d G F i b G V f c m l k Z X J z a G l w L 0 N o Y W 5 n Z W Q g V H l w Z T E u e 0 N 1 c 3 R v b S w 2 f S Z x d W 9 0 O y w m c X V v d D t T Z W N 0 a W 9 u M S 9 E a W 1 f Y n V z Z X M v Q 2 h h b m d l Z C B U e X B l L n t D Y X B h Y 2 l 0 e S w z f S Z x d W 9 0 O y w m c X V v d D t T Z W N 0 a W 9 u M S 9 G Y W N 0 d G F i b G V f c m l k Z X J z a G l w L 0 N o Y W 5 n Z W Q g V H l w Z T I u e 1 V 0 a W x p e m F 0 a W 9 u I F B l c m N l b n R h Z 2 U s O H 0 m c X V v d D s s J n F 1 b 3 Q 7 U 2 V j d G l v b j E v R m F j d H R h Y m x l X 3 J p Z G V y c 2 h p c C 9 D a G F u Z 2 V k I F R 5 c G U z L n t V d G l s a X p h d G l v b i B D Y X R l Z 2 9 y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m F j d H R h Y m x l X 3 J p Z G V y c 2 h p c C 9 D a G F u Z 2 V k I F R 5 c G U u e 1 J l Y 2 9 y Z E l E L D B 9 J n F 1 b 3 Q 7 L C Z x d W 9 0 O 1 N l Y 3 R p b 2 4 x L 0 Z h Y 3 R 0 Y W J s Z V 9 y a W R l c n N o a X A v Q 2 h h b m d l Z C B U e X B l L n t C d X N J R C w x f S Z x d W 9 0 O y w m c X V v d D t T Z W N 0 a W 9 u M S 9 G Y W N 0 d G F i b G V f c m l k Z X J z a G l w L 0 N o Y W 5 n Z W Q g V H l w Z S 5 7 R G F 0 Z S w y f S Z x d W 9 0 O y w m c X V v d D t T Z W N 0 a W 9 u M S 9 G Y W N 0 d G F i b G V f c m l k Z X J z a G l w L 0 N o Y W 5 n Z W Q g V H l w Z S 5 7 V G l t Z S w z f S Z x d W 9 0 O y w m c X V v d D t T Z W N 0 a W 9 u M S 9 G Y W N 0 d G F i b G V f c m l k Z X J z a G l w L 0 N o Y W 5 n Z W Q g V H l w Z S 5 7 T n V t Y m V y T 2 Z S a W R l c n M s N H 0 m c X V v d D s s J n F 1 b 3 Q 7 U 2 V j d G l v b j E v R m F j d H R h Y m x l X 3 J p Z G V y c 2 h p c C 9 D a G F u Z 2 V k I F R 5 c G U u e 1 J p Z G V y S U Q s N X 0 m c X V v d D s s J n F 1 b 3 Q 7 U 2 V j d G l v b j E v R m F j d H R h Y m x l X 3 J p Z G V y c 2 h p c C 9 D a G F u Z 2 V k I F R 5 c G U x L n t D d X N 0 b 2 0 s N n 0 m c X V v d D s s J n F 1 b 3 Q 7 U 2 V j d G l v b j E v R G l t X 2 J 1 c 2 V z L 0 N o Y W 5 n Z W Q g V H l w Z S 5 7 Q 2 F w Y W N p d H k s M 3 0 m c X V v d D s s J n F 1 b 3 Q 7 U 2 V j d G l v b j E v R m F j d H R h Y m x l X 3 J p Z G V y c 2 h p c C 9 D a G F u Z 2 V k I F R 5 c G U y L n t V d G l s a X p h d G l v b i B Q Z X J j Z W 5 0 Y W d l L D h 9 J n F 1 b 3 Q 7 L C Z x d W 9 0 O 1 N l Y 3 R p b 2 4 x L 0 Z h Y 3 R 0 Y W J s Z V 9 y a W R l c n N o a X A v Q 2 h h b m d l Z C B U e X B l M y 5 7 V X R p b G l 6 Y X R p b 2 4 g Q 2 F 0 Z W d v c n k s O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R G l t X 2 J 1 c 2 V z L 0 N o Y W 5 n Z W Q g V H l w Z S 5 7 Q n V z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S Z W N v c m R J R C Z x d W 9 0 O y w m c X V v d D t C d X N J R C Z x d W 9 0 O y w m c X V v d D t E Y X R l J n F 1 b 3 Q 7 L C Z x d W 9 0 O 1 R p b W U m c X V v d D s s J n F 1 b 3 Q 7 T n V t Y m V y T 2 Z S a W R l c n M m c X V v d D s s J n F 1 b 3 Q 7 U m l k Z X J J R C Z x d W 9 0 O y w m c X V v d D t U a W 1 l I E d y b 3 V w J n F 1 b 3 Q 7 L C Z x d W 9 0 O 0 R p b V 9 i d X N l c y 5 D Y X B h Y 2 l 0 e S Z x d W 9 0 O y w m c X V v d D t V d G l s a X p h d G l v b i B Q Z X J j Z W 5 0 Y W d l J n F 1 b 3 Q 7 L C Z x d W 9 0 O 1 V 0 a W x p e m F 0 a W 9 u I E N h d G V n b 3 J 5 J n F 1 b 3 Q 7 X S I g L z 4 8 R W 5 0 c n k g V H l w Z T 0 i R m l s b E N v b H V t b l R 5 c G V z I i B W Y W x 1 Z T 0 i c 0 F 3 T U p D Z 0 1 E Q m d N R U J n P T 0 i I C 8 + P E V u d H J 5 I F R 5 c G U 9 I k Z p b G x M Y X N 0 V X B k Y X R l Z C I g V m F s d W U 9 I m Q y M D I 1 L T A 3 L T A 1 V D E w O j U w O j I 4 L j Q 1 O D U y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F k Z G V k V G 9 E Y X R h T W 9 k Z W w i I F Z h b H V l P S J s M S I g L z 4 8 R W 5 0 c n k g V H l w Z T 0 i U X V l c n l J R C I g V m F s d W U 9 I n M w N z h h Y T J m M C 0 0 N W I x L T Q 0 Y 2 E t O G F l Z C 0 x N D M y M j E x N 2 U 4 O W U i I C 8 + P E V u d H J 5 I F R 5 c G U 9 I l B p d m 9 0 T 2 J q Z W N 0 T m F t Z S I g V m F s d W U 9 I n N B b m F s e X N p c z E h U G l 2 b 3 R U Y W J s Z T M i I C 8 + P C 9 T d G F i b G V F b n R y a W V z P j w v S X R l b T 4 8 S X R l b T 4 8 S X R l b U x v Y 2 F 0 a W 9 u P j x J d G V t V H l w Z T 5 G b 3 J t d W x h P C 9 J d G V t V H l w Z T 4 8 S X R l b V B h d G g + U 2 V j d G l v b j E v R m F j d H R h Y m x l X 3 J p Z G V y c 2 h p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F e H B h b m R l Z C U y M E R p b V 9 i d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E i I C 8 + P E V u d H J 5 I F R 5 c G U 9 I l B p d m 9 0 T 2 J q Z W N 0 T m F t Z S I g V m F s d W U 9 I n N B b m F s e X N p c z E h U G l 2 b 3 R U Y W J s Z T E x I i A v P j x F b n R y e S B U e X B l P S J G a W x s V G 9 E Y X R h T W 9 k Z W x F b m F i b G V k I i B W Y W x 1 Z T 0 i b D E i I C 8 + P E V u d H J 5 I F R 5 c G U 9 I k Z p b G x P Y m p l Y 3 R U e X B l I i B W Y W x 1 Z T 0 i c 1 B p d m 9 0 V G F i b G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A 1 V D E w O j U w O j I 5 L j k 4 M T Y y M z F a I i A v P j x F b n R y e S B U e X B l P S J G a W x s Q 2 9 s d W 1 u V H l w Z X M i I F Z h b H V l P S J z Q 1 F N R 0 F 3 W U R C Z z 0 9 I i A v P j x F b n R y e S B U e X B l P S J G a W x s Q 2 9 s d W 1 u T m F t Z X M i I F Z h b H V l P S J z W y Z x d W 9 0 O 0 R h d G U m c X V v d D s s J n F 1 b 3 Q 7 W W V h c i Z x d W 9 0 O y w m c X V v d D t N b 2 5 0 a C B O Y W 1 l J n F 1 b 3 Q 7 L C Z x d W 9 0 O 0 1 v b n R o I E 5 1 b W J l c i Z x d W 9 0 O y w m c X V v d D t E Y X k g T m F t Z S Z x d W 9 0 O y w m c X V v d D t E Y X k g b n V t Y m V y I G 9 m I F d l Z W s m c X V v d D s s J n F 1 b 3 Q 7 V 2 V l a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R G l t X 0 R h d G V U Y W J s Z S 9 D a G F u Z 2 V k I F R 5 c G U u e 0 R h d G U s M n 0 m c X V v d D s s J n F 1 b 3 Q 7 U 2 V j d G l v b j E v R G l t X 0 R h d G V U Y W J s Z S 9 J b n N l c n R l Z C B Z Z W F y L n t Z Z W F y L D F 9 J n F 1 b 3 Q 7 L C Z x d W 9 0 O 1 N l Y 3 R p b 2 4 x L 0 R p b V 9 E Y X R l V G F i b G U v S W 5 z Z X J 0 Z W Q g R m l y c 3 Q g Q 2 h h c m F j d G V y c y 5 7 R m l y c 3 Q g Q 2 h h c m F j d G V y c y w z f S Z x d W 9 0 O y w m c X V v d D t T Z W N 0 a W 9 u M S 9 E a W 1 f R G F 0 Z V R h Y m x l L 0 l u c 2 V y d G V k I E 1 v b n R o M S 5 7 T W 9 u d G g s M 3 0 m c X V v d D s s J n F 1 b 3 Q 7 U 2 V j d G l v b j E v R G l t X 0 R h d G V U Y W J s Z S 9 F e H R y Y W N 0 Z W Q g R m l y c 3 Q g Q 2 h h c m F j d G V y c y 5 7 R G F 5 I E 5 h b W U s N H 0 m c X V v d D s s J n F 1 b 3 Q 7 U 2 V j d G l v b j E v R G l t X 0 R h d G V U Y W J s Z S 9 J b n N l c n R l Z C B E Y X k g b 2 Y g V 2 V l a y 5 7 R G F 5 I G 9 m I F d l Z W s s N X 0 m c X V v d D s s J n F 1 b 3 Q 7 U 2 V j d G l v b j E v R G l t X 0 R h d G V U Y W J s Z S 9 D a G F u Z 2 V k I F R 5 c G U 0 L n t X Z W V r V H l w Z S w 2 f S Z x d W 9 0 O 1 0 s J n F 1 b 3 Q 7 Q 2 9 s d W 1 u Q 2 9 1 b n Q m c X V v d D s 6 N y w m c X V v d D t L Z X l D b 2 x 1 b W 5 O Y W 1 l c y Z x d W 9 0 O z p b J n F 1 b 3 Q 7 R G F 0 Z S Z x d W 9 0 O 1 0 s J n F 1 b 3 Q 7 Q 2 9 s d W 1 u S W R l b n R p d G l l c y Z x d W 9 0 O z p b J n F 1 b 3 Q 7 U 2 V j d G l v b j E v R G l t X 0 R h d G V U Y W J s Z S 9 D a G F u Z 2 V k I F R 5 c G U u e 0 R h d G U s M n 0 m c X V v d D s s J n F 1 b 3 Q 7 U 2 V j d G l v b j E v R G l t X 0 R h d G V U Y W J s Z S 9 J b n N l c n R l Z C B Z Z W F y L n t Z Z W F y L D F 9 J n F 1 b 3 Q 7 L C Z x d W 9 0 O 1 N l Y 3 R p b 2 4 x L 0 R p b V 9 E Y X R l V G F i b G U v S W 5 z Z X J 0 Z W Q g R m l y c 3 Q g Q 2 h h c m F j d G V y c y 5 7 R m l y c 3 Q g Q 2 h h c m F j d G V y c y w z f S Z x d W 9 0 O y w m c X V v d D t T Z W N 0 a W 9 u M S 9 E a W 1 f R G F 0 Z V R h Y m x l L 0 l u c 2 V y d G V k I E 1 v b n R o M S 5 7 T W 9 u d G g s M 3 0 m c X V v d D s s J n F 1 b 3 Q 7 U 2 V j d G l v b j E v R G l t X 0 R h d G V U Y W J s Z S 9 F e H R y Y W N 0 Z W Q g R m l y c 3 Q g Q 2 h h c m F j d G V y c y 5 7 R G F 5 I E 5 h b W U s N H 0 m c X V v d D s s J n F 1 b 3 Q 7 U 2 V j d G l v b j E v R G l t X 0 R h d G V U Y W J s Z S 9 J b n N l c n R l Z C B E Y X k g b 2 Y g V 2 V l a y 5 7 R G F 5 I G 9 m I F d l Z W s s N X 0 m c X V v d D s s J n F 1 b 3 Q 7 U 2 V j d G l v b j E v R G l t X 0 R h d G V U Y W J s Z S 9 D a G F u Z 2 V k I F R 5 c G U 0 L n t X Z W V r V H l w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0 R h d G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V 4 c G F u Z G V k J T I w R G l t X 2 J 1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N b 2 5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l u c 2 V y d G V k J T I w R G F 5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W x j d W x h d G l v b i Z x d W 9 0 O 1 0 i I C 8 + P E V u d H J 5 I F R 5 c G U 9 I k Z p b G x D b 2 x 1 b W 5 U e X B l c y I g V m F s d W U 9 I n N B d z 0 9 I i A v P j x F b n R y e S B U e X B l P S J G a W x s T G F z d F V w Z G F 0 Z W Q i I F Z h b H V l P S J k M j A y N S 0 w N y 0 w N V Q x M T o 1 M T o 1 M y 4 0 N z A w N z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x I i A v P j x F b n R y e S B U e X B l P S J Q a X Z v d E 9 i a m V j d E 5 h b W U i I F Z h b H V l P S J z Q W 5 h b H l z a X M x I V B p d m 9 0 V G F i b G U z I i A v P j x F b n R y e S B U e X B l P S J R d W V y e U l E I i B W Y W x 1 Z T 0 i c z h l M G F i M 2 M 4 L W Q 5 M W Y t N D U w N C 0 4 O D Y 0 L W Q w M z M 2 M j g z M z Y 0 Z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Y 3 V s Y X R p b 2 4 v Q 2 h h b m d l Z C B U e X B l L n t D Y W x j d W x h d G l v b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W x j d W x h d G l v b i 9 D a G F u Z 2 V k I F R 5 c G U u e 0 N h b G N 1 b G F 0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j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d l r S b F H p T a e 1 w F P K 4 F Y A A A A A A A I A A A A A A B B m A A A A A Q A A I A A A A B I R U K I u f / Z r W V u 7 U F 5 h X M o d L K i 7 u x N Y H T X B G 8 7 H U M 2 x A A A A A A 6 A A A A A A g A A I A A A A G Z O k e F 4 e V w v k d u b b w h G y g H G i q J E r Y O 2 6 1 l K s y G T k F h K U A A A A J r H 3 S g N c x o B q e r H K r R t Q W U Q E L v + e 7 3 1 i h B q g j e r L q K J O c v R 8 r y p K 7 D D B r F E U x I h z F W y q c P q W q L k X B k 8 K L U c e X q R 5 G v L 8 a y z M a r w 6 L 4 H R Y + P Q A A A A K 5 P x I m E J 4 w T H D e 3 4 o i Q n i B H T O l I Q 4 b C r W m h u V g a f u t x I 6 C 2 p x j 9 1 p E b D y p c h G i 7 4 o x L 4 n 6 d Z H q g A 4 o m R d + r L B 8 = < / D a t a M a s h u p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9 2 3 a 9 4 a - 5 4 8 d - 4 8 4 a - 9 6 b 9 - 6 4 5 a 4 a d 9 3 7 2 8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b u s e s _ a 7 a 6 4 f b 8 - a d f 5 - 4 e 4 f - b 5 3 9 - 7 5 a a e 4 f f 6 c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 B u s I D < / s t r i n g > < / k e y > < v a l u e > < i n t > 8 9 < / i n t > < / v a l u e > < / i t e m > < i t e m > < k e y > < s t r i n g > R o u t e I D < / s t r i n g > < / k e y > < v a l u e > < i n t > 1 0 6 < / i n t > < / v a l u e > < / i t e m > < i t e m > < k e y > < s t r i n g > B u s N u m b e r < / s t r i n g > < / k e y > < v a l u e > < i n t > 1 3 4 < / i n t > < / v a l u e > < / i t e m > < i t e m > < k e y > < s t r i n g > C a p a c i t y < / s t r i n g > < / k e y > < v a l u e > < i n t > 1 0 8 < / i n t > < / v a l u e > < / i t e m > < / C o l u m n W i d t h s > < C o l u m n D i s p l a y I n d e x > < i t e m > < k e y > < s t r i n g > B u s I D < / s t r i n g > < / k e y > < v a l u e > < i n t > 0 < / i n t > < / v a l u e > < / i t e m > < i t e m > < k e y > < s t r i n g > R o u t e I D < / s t r i n g > < / k e y > < v a l u e > < i n t > 1 < / i n t > < / v a l u e > < / i t e m > < i t e m > < k e y > < s t r i n g > B u s N u m b e r < / s t r i n g > < / k e y > < v a l u e > < i n t > 2 < / i n t > < / v a l u e > < / i t e m > < i t e m > < k e y > < s t r i n g > C a p a c i t y 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 T a g s \ T a b l e s \ & l t ; T a b l e s \ D i m _ b u s e s & g t ; < / K e y > < / D i a g r a m O b j e c t K e y > < D i a g r a m O b j e c t K e y > < K e y > D y n a m i c   T a g s \ T a b l e s \ & l t ; T a b l e s \ D i m _ d e m o g r a p h i c s & g t ; < / K e y > < / D i a g r a m O b j e c t K e y > < D i a g r a m O b j e c t K e y > < K e y > D y n a m i c   T a g s \ T a b l e s \ & l t ; T a b l e s \ D i m _ r o u t e s & g t ; < / K e y > < / D i a g r a m O b j e c t K e y > < D i a g r a m O b j e c t K e y > < K e y > D y n a m i c   T a g s \ T a b l e s \ & l t ; T a b l e s \ F a c t t a b l e _ r i d e r s h i p & g t ; < / K e y > < / D i a g r a m O b j e c t K e y > < D i a g r a m O b j e c t K e y > < K e y > D y n a m i c   T a g s \ T a b l e s \ & l t ; T a b l e s \ D i m _ D a t e T a b l e & g t ; < / K e y > < / D i a g r a m O b j e c t K e y > < D i a g r a m O b j e c t K e y > < K e y > D y n a m i c   T a g s \ T a b l e s \ & l t ; T a b l e s \ C a l c u l a t i o n & g t ; < / K e y > < / D i a g r a m O b j e c t K e y > < D i a g r a m O b j e c t K e y > < K e y > T a b l e s \ D i m _ b u s e s < / K e y > < / D i a g r a m O b j e c t K e y > < D i a g r a m O b j e c t K e y > < K e y > T a b l e s \ D i m _ b u s e s \ C o l u m n s \ B u s I D < / K e y > < / D i a g r a m O b j e c t K e y > < D i a g r a m O b j e c t K e y > < K e y > T a b l e s \ D i m _ b u s e s \ C o l u m n s \ R o u t e I D < / K e y > < / D i a g r a m O b j e c t K e y > < D i a g r a m O b j e c t K e y > < K e y > T a b l e s \ D i m _ b u s e s \ C o l u m n s \ B u s N u m b e r < / K e y > < / D i a g r a m O b j e c t K e y > < D i a g r a m O b j e c t K e y > < K e y > T a b l e s \ D i m _ b u s e s \ C o l u m n s \ C a p a c i t y < / K e y > < / D i a g r a m O b j e c t K e y > < D i a g r a m O b j e c t K e y > < K e y > T a b l e s \ D i m _ d e m o g r a p h i c s < / K e y > < / D i a g r a m O b j e c t K e y > < D i a g r a m O b j e c t K e y > < K e y > T a b l e s \ D i m _ d e m o g r a p h i c s \ C o l u m n s \ R i d e r I D < / K e y > < / D i a g r a m O b j e c t K e y > < D i a g r a m O b j e c t K e y > < K e y > T a b l e s \ D i m _ d e m o g r a p h i c s \ C o l u m n s \ A g e < / K e y > < / D i a g r a m O b j e c t K e y > < D i a g r a m O b j e c t K e y > < K e y > T a b l e s \ D i m _ d e m o g r a p h i c s \ C o l u m n s \ G e n d e r < / K e y > < / D i a g r a m O b j e c t K e y > < D i a g r a m O b j e c t K e y > < K e y > T a b l e s \ D i m _ d e m o g r a p h i c s \ C o l u m n s \ O c c u p a t i o n < / K e y > < / D i a g r a m O b j e c t K e y > < D i a g r a m O b j e c t K e y > < K e y > T a b l e s \ D i m _ d e m o g r a p h i c s \ C o l u m n s \ A g e G r o u p < / K e y > < / D i a g r a m O b j e c t K e y > < D i a g r a m O b j e c t K e y > < K e y > T a b l e s \ D i m _ r o u t e s < / K e y > < / D i a g r a m O b j e c t K e y > < D i a g r a m O b j e c t K e y > < K e y > T a b l e s \ D i m _ r o u t e s \ C o l u m n s \ R o u t e I D < / K e y > < / D i a g r a m O b j e c t K e y > < D i a g r a m O b j e c t K e y > < K e y > T a b l e s \ D i m _ r o u t e s \ C o l u m n s \ R o u t e N a m e < / K e y > < / D i a g r a m O b j e c t K e y > < D i a g r a m O b j e c t K e y > < K e y > T a b l e s \ D i m _ r o u t e s \ C o l u m n s \ S t a r t L o c a t i o n < / K e y > < / D i a g r a m O b j e c t K e y > < D i a g r a m O b j e c t K e y > < K e y > T a b l e s \ D i m _ r o u t e s \ C o l u m n s \ E n d L o c a t i o n < / K e y > < / D i a g r a m O b j e c t K e y > < D i a g r a m O b j e c t K e y > < K e y > T a b l e s \ D i m _ r o u t e s \ C o l u m n s \ T r i p F e e < / K e y > < / D i a g r a m O b j e c t K e y > < D i a g r a m O b j e c t K e y > < K e y > T a b l e s \ D i m _ r o u t e s \ C o l u m n s \ T a k e O f f T i m e < / K e y > < / D i a g r a m O b j e c t K e y > < D i a g r a m O b j e c t K e y > < K e y > T a b l e s \ D i m _ r o u t e s \ C o l u m n s \ A r r i v a l T i m e < / K e y > < / D i a g r a m O b j e c t K e y > < D i a g r a m O b j e c t K e y > < K e y > T a b l e s \ F a c t t a b l e _ r i d e r s h i p < / K e y > < / D i a g r a m O b j e c t K e y > < D i a g r a m O b j e c t K e y > < K e y > T a b l e s \ F a c t t a b l e _ r i d e r s h i p \ C o l u m n s \ R e c o r d I D < / K e y > < / D i a g r a m O b j e c t K e y > < D i a g r a m O b j e c t K e y > < K e y > T a b l e s \ F a c t t a b l e _ r i d e r s h i p \ C o l u m n s \ B u s I D < / K e y > < / D i a g r a m O b j e c t K e y > < D i a g r a m O b j e c t K e y > < K e y > T a b l e s \ F a c t t a b l e _ r i d e r s h i p \ C o l u m n s \ D a t e < / K e y > < / D i a g r a m O b j e c t K e y > < D i a g r a m O b j e c t K e y > < K e y > T a b l e s \ F a c t t a b l e _ r i d e r s h i p \ C o l u m n s \ T i m e < / K e y > < / D i a g r a m O b j e c t K e y > < D i a g r a m O b j e c t K e y > < K e y > T a b l e s \ F a c t t a b l e _ r i d e r s h i p \ C o l u m n s \ N u m b e r O f R i d e r s < / K e y > < / D i a g r a m O b j e c t K e y > < D i a g r a m O b j e c t K e y > < K e y > T a b l e s \ F a c t t a b l e _ r i d e r s h i p \ C o l u m n s \ R i d e r I D < / K e y > < / D i a g r a m O b j e c t K e y > < D i a g r a m O b j e c t K e y > < K e y > T a b l e s \ F a c t t a b l e _ r i d e r s h i p \ C o l u m n s \ T i m e   G r o u p < / K e y > < / D i a g r a m O b j e c t K e y > < D i a g r a m O b j e c t K e y > < K e y > T a b l e s \ F a c t t a b l e _ r i d e r s h i p \ C o l u m n s \ D i m _ b u s e s . C a p a c i t y < / K e y > < / D i a g r a m O b j e c t K e y > < D i a g r a m O b j e c t K e y > < K e y > T a b l e s \ F a c t t a b l e _ r i d e r s h i p \ C o l u m n s \ U t i l i z a t i o n   P e r c e n t a g e < / K e y > < / D i a g r a m O b j e c t K e y > < D i a g r a m O b j e c t K e y > < K e y > T a b l e s \ F a c t t a b l e _ r i d e r s h i p \ C o l u m n s \ U t i l i z a t i o n   C a t e g o r y < / K e y > < / D i a g r a m O b j e c t K e y > < D i a g r a m O b j e c t K e y > < K e y > T a b l e s \ D i m _ D a t e T a b l e < / K e y > < / D i a g r a m O b j e c t K e y > < D i a g r a m O b j e c t K e y > < K e y > T a b l e s \ D i m _ D a t e T a b l e \ C o l u m n s \ D a t e < / K e y > < / D i a g r a m O b j e c t K e y > < D i a g r a m O b j e c t K e y > < K e y > T a b l e s \ D i m _ D a t e T a b l e \ C o l u m n s \ Y e a r < / K e y > < / D i a g r a m O b j e c t K e y > < D i a g r a m O b j e c t K e y > < K e y > T a b l e s \ D i m _ D a t e T a b l e \ C o l u m n s \ M o n t h   N a m e < / K e y > < / D i a g r a m O b j e c t K e y > < D i a g r a m O b j e c t K e y > < K e y > T a b l e s \ D i m _ D a t e T a b l e \ C o l u m n s \ M o n t h   N u m b e r < / K e y > < / D i a g r a m O b j e c t K e y > < D i a g r a m O b j e c t K e y > < K e y > T a b l e s \ D i m _ D a t e T a b l e \ C o l u m n s \ D a y   N a m e < / K e y > < / D i a g r a m O b j e c t K e y > < D i a g r a m O b j e c t K e y > < K e y > T a b l e s \ D i m _ D a t e T a b l e \ C o l u m n s \ D a y   n u m b e r   o f   W e e k < / K e y > < / D i a g r a m O b j e c t K e y > < D i a g r a m O b j e c t K e y > < K e y > T a b l e s \ D i m _ D a t e T a b l e \ C o l u m n s \ W e e k T y p e < / K e y > < / D i a g r a m O b j e c t K e y > < D i a g r a m O b j e c t K e y > < K e y > T a b l e s \ C a l c u l a t i o n < / K e y > < / D i a g r a m O b j e c t K e y > < D i a g r a m O b j e c t K e y > < K e y > T a b l e s \ C a l c u l a t i o n \ C o l u m n s \ C a l c u l a t i o n 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 R e l a t i o n s h i p s \ & l t ; T a b l e s \ F a c t t a b l e _ r i d e r s h i p \ C o l u m n s \ B u s I D & g t ; - & l t ; T a b l e s \ D i m _ b u s e s \ C o l u m n s \ B u s I D & g t ; \ F K 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 R e l a t i o n s h i p s \ & l t ; T a b l e s \ F a c t t a b l e _ r i d e r s h i p \ C o l u m n s \ B u s I D & g t ; - & l t ; T a b l e s \ D i m _ b u s e s \ C o l u m n s \ B u s I D & g t ; \ P K 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 R e l a t i o n s h i p s \ & l t ; T a b l e s \ F a c t t a b l e _ r i d e r s h i p \ C o l u m n s \ B u s I D & g t ; - & l t ; T a b l e s \ D i m _ b u s e s \ C o l u m n s \ B u s I D & g t ; \ C r o s s F i l t e r 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 R e l a t i o n s h i p s \ & l t ; T a b l e s \ F a c t t a b l e _ r i d e r s h i p \ C o l u m n s \ R i d e r I D & g t ; - & l t ; T a b l e s \ D i m _ d e m o g r a p h i c s \ C o l u m n s \ R i d e r I D & g t ; \ F K 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 R e l a t i o n s h i p s \ & l t ; T a b l e s \ F a c t t a b l e _ r i d e r s h i p \ C o l u m n s \ R i d e r I D & g t ; - & l t ; T a b l e s \ D i m _ d e m o g r a p h i c s \ C o l u m n s \ R i d e r I D & g t ; \ P K 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 R e l a t i o n s h i p s \ & l t ; T a b l e s \ D i m _ b u s e s \ C o l u m n s \ R o u t e I D & g t ; - & l t ; T a b l e s \ D i m _ r o u t e s \ C o l u m n s \ R o u t e I D & g t ; \ F K 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 R e l a t i o n s h i p s \ & l t ; T a b l e s \ D i m _ b u s e s \ C o l u m n s \ R o u t e I D & g t ; - & l t ; T a b l e s \ D i m _ r o u t e s \ C o l u m n s \ R o u t e I D & g t ; \ P K 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 R e l a t i o n s h i p s \ & l t ; T a b l e s \ D i m _ b u s e s \ C o l u m n s \ R o u t e I D & g t ; - & l t ; T a b l e s \ D i m _ r o u t e s \ C o l u m n s \ R o u t e I D & g t ; \ C r o s s F i l t e r 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 R e l a t i o n s h i p s \ & l t ; T a b l e s \ F a c t t a b l e _ r i d e r s h i p \ C o l u m n s \ D a t e & g t ; - & l t ; T a b l e s \ D i m _ D a t e T a b l e \ C o l u m n s \ D a t e & g t ; \ F K 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 R e l a t i o n s h i p s \ & l t ; T a b l e s \ F a c t t a b l e _ r i d e r s h i p \ C o l u m n s \ D a t e & g t ; - & l t ; T a b l e s \ D i m _ D a t e T a b l e \ C o l u m n s \ D a t e & g t ; \ P K 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 R e l a t i o n s h i p s \ & l t ; T a b l e s \ F a c t t a b l e _ r i d e r s h i p \ C o l u m n s \ D a t e & g t ; - & l t ; T a b l e s \ D i m _ D a t e T a b l e \ C o l u m n s \ D a t e & g t ; \ C r o s s F i l t e r < / K e y > < / D i a g r a m O b j e c t K e y > < / A l l K e y s > < S e l e c t e d K e y s > < D i a g r a m O b j e c t K e y > < K e y > R e l a t i o n s h i p s \ & l t ; T a b l e s \ F a c t t a b l e _ r i d e r s h i p \ C o l u m n s \ D a t e & g t ; - & l t ; T a b l e s \ D i m _ D a t e T a b l e \ C o l u m n s \ D a t e & g t ; 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 T a g s \ T a b l e s \ & l t ; T a b l e s \ D i m _ b u s e s & g t ; 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 T a g s \ T a b l e s \ & l t ; T a b l e s \ D i m _ r o u t e s & g t ; 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 T a g s \ T a b l e s \ & l t ; T a b l e s \ F a c t t a b l e _ r i d e r s h i p & g t ; 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 T a b l e s \ D i m _ b u s e s 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 9 2 . 3 9 9 9 9 9 9 9 9 9 9 9 9 7 7 < / L e f t > < T a b I n d e x > 3 < / T a b I n d e x > < T o p > 1 9 8 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< / K e y > < / a : K e y > < a : V a l u e   i : t y p e = " D i a g r a m D i s p l a y N o d e V i e w S t a t e " > < H e i g h t > 1 8 1 . 2 < / H e i g h t > < I s E x p a n d e d > t r u e < / I s E x p a n d e d > < L a y e d O u t > t r u e < / L a y e d O u t > < L e f t > 6 7 9 . 1 0 3 8 1 0 5 6 7 6 6 5 8 5 < / L e f t > < T a b I n d e x > 1 < / T a b I n d e x > < T o p > 1 . 1 9 9 9 9 9 9 9 9 9 9 9 9 8 8 6 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< / K e y > < / a : K e y > < a : V a l u e   i : t y p e = " D i a g r a m D i s p l a y N o d e V i e w S t a t e " > < H e i g h t > 2 2 3 . 6 0 0 0 0 0 0 0 0 0 0 0 0 2 < / H e i g h t > < I s E x p a n d e d > t r u e < / I s E x p a n d e d > < L a y e d O u t > t r u e < / L a y e d O u t > < L e f t > 3 3 1 . 8 0 7 6 2 1 1 3 5 3 3 1 6 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 T a b l e s \ D i m _ r o u t e s \ C o l u m n s \ S t a r t L o c a t i o n 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 T a b l e s \ D i m _ r o u t e s \ C o l u m n s \ E n d L o c a t i o n 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 T a b l e s \ D i m _ r o u t e s \ C o l u m n s \ T r i p F e e 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 T a b l e s \ D i m _ r o u t e s \ C o l u m n s \ T a k e O f f T i m e 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 T a b l e s \ D i m _ r o u t e s \ C o l u m n s \ A r r i v a l T i m e 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< / K e y > < / a : K e y > < a : V a l u e   i : t y p e = " D i a g r a m D i s p l a y N o d e V i e w S t a t e " > < H e i g h t > 3 0 0 . 4 < / H e i g h t > < I s E x p a n d e d > t r u e < / I s E x p a n d e d > < L a y e d O u t > t r u e < / L a y e d O u t > < L e f t > 4 7 1 . 3 1 1 4 3 1 7 0 2 9 9 7 3 1 < / L e f t > < T a b I n d e x > 4 < / T a b I n d e x > < T o p > 2 5 9 . 2 0 0 0 0 0 0 0 0 0 0 0 0 5 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 T a b l e s \ F a c t t a b l e _ r i d e r s h i p \ C o l u m n s \ D i m _ b u s e s . C a p a c i t y 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 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< / K e y > < / a : K e y > < a : V a l u e   i : t y p e = " D i a g r a m D i s p l a y N o d e V i e w S t a t e " > < H e i g h t > 2 2 6 . 0 0 0 0 0 0 0 0 0 0 0 0 0 3 < / H e i g h t > < I s E x p a n d e d > t r u e < / I s E x p a n d e d > < L a y e d O u t > t r u e < / L a y e d O u t > < L e f t > 9 2 8 . 0 1 5 2 4 2 2 7 0 6 6 3 2 9 < / L e f t > < T a b I n d e x > 2 < / T a b I n d e x > < T o p > 7 . 5 9 9 9 9 9 9 9 9 9 9 9 9 9 4 3 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 T a b l e s \ D i m _ D a t e T a b l e \ C o l u m n s \ D a y   n u m b e r 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 T a b l e s \ D i m _ D a t e T a b l e \ C o l u m n s \ W e e k T y p e 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 7 9 8 . 7 1 9 0 5 2 8 3 8 3 2 8 9 3 < / L e f t > < T a b I n d e x > 5 < / T a b I n d e x > < T o p > 2 8 0 . 4 0 0 0 0 0 0 0 0 0 0 0 0 3 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 T a b l e s \ C a l c u l a t i o n \ C o l u m n s \ C a l c u l a t i o n 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< / K e y > < / a : K e y > < a : V a l u e   i : t y p e = " D i a g r a m D i s p l a y L i n k V i e w S t a t e " > < A u t o m a t i o n P r o p e r t y H e l p e r T e x t > E n d   p o i n t   1 :   ( 4 5 5 , 3 1 1 4 3 1 7 0 2 9 9 7 , 4 0 9 , 4 ) .   E n d   p o i n t   2 :   ( 3 0 8 , 4 , 2 8 3 ) 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 4 5 5 . 3 1 1 4 3 1 7 0 2 9 9 7 3 1 < / b : _ x > < b : _ y > 4 0 9 . 4 < / b : _ y > < / b : P o i n t > < b : P o i n t > < b : _ x > 3 8 3 . 8 5 5 7 1 6 0 0 0 0 0 0 0 3 < / b : _ x > < b : _ y > 4 0 9 . 4 < / b : _ y > < / b : P o i n t > < b : P o i n t > < b : _ x > 3 8 1 . 8 5 5 7 1 6 0 0 0 0 0 0 0 3 < / b : _ x > < b : _ y > 4 0 7 . 4 < / b : _ y > < / b : P o i n t > < b : P o i n t > < b : _ x > 3 8 1 . 8 5 5 7 1 6 0 0 0 0 0 0 0 3 < / b : _ x > < b : _ y > 2 8 5 < / b : _ y > < / b : P o i n t > < b : P o i n t > < b : _ x > 3 7 9 . 8 5 5 7 1 6 0 0 0 0 0 0 0 3 < / b : _ x > < b : _ y > 2 8 3 < / b : _ y > < / b : P o i n t > < b : P o i n t > < b : _ x > 3 0 8 . 3 9 9 9 9 9 9 9 9 9 9 9 9 2 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 4 5 5 . 3 1 1 4 3 1 7 0 2 9 9 7 3 1 < / b : _ x > < b : _ y > 4 0 1 . 4 < / b : _ y > < / L a b e l L o c a t i o n > < L o c a t i o n   x m l n s : b = " h t t p : / / s c h e m a s . d a t a c o n t r a c t . o r g / 2 0 0 4 / 0 7 / S y s t e m . W i n d o w s " > < b : _ x > 4 7 1 . 3 1 1 4 3 1 7 0 2 9 9 7 3 1 < / b : _ x > < b : _ y > 4 0 9 . 4 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 2 9 2 . 3 9 9 9 9 9 9 9 9 9 9 9 9 2 < / b : _ x > < b : _ y > 2 7 5 < / b : _ y > < / L a b e l L o c a t i o n > < L o c a t i o n   x m l n s : b = " h t t p : / / s c h e m a s . d a t a c o n t r a c t . o r g / 2 0 0 4 / 0 7 / S y s t e m . W i n d o w s " > < b : _ x > 2 9 2 . 3 9 9 9 9 9 9 9 9 9 9 9 9 2 < / b : _ x > < b : _ y > 2 8 3 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 4 5 5 . 3 1 1 4 3 1 7 0 2 9 9 7 3 1 < / b : _ x > < b : _ y > 4 0 9 . 4 < / b : _ y > < / b : P o i n t > < b : P o i n t > < b : _ x > 3 8 3 . 8 5 5 7 1 6 0 0 0 0 0 0 0 3 < / b : _ x > < b : _ y > 4 0 9 . 4 < / b : _ y > < / b : P o i n t > < b : P o i n t > < b : _ x > 3 8 1 . 8 5 5 7 1 6 0 0 0 0 0 0 0 3 < / b : _ x > < b : _ y > 4 0 7 . 4 < / b : _ y > < / b : P o i n t > < b : P o i n t > < b : _ x > 3 8 1 . 8 5 5 7 1 6 0 0 0 0 0 0 0 3 < / b : _ x > < b : _ y > 2 8 5 < / b : _ y > < / b : P o i n t > < b : P o i n t > < b : _ x > 3 7 9 . 8 5 5 7 1 6 0 0 0 0 0 0 0 3 < / b : _ x > < b : _ y > 2 8 3 < / b : _ y > < / b : P o i n t > < b : P o i n t > < b : _ x > 3 0 8 . 3 9 9 9 9 9 9 9 9 9 9 9 9 2 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< / K e y > < / a : K e y > < a : V a l u e   i : t y p e = " D i a g r a m D i s p l a y L i n k V i e w S t a t e " > < A u t o m a t i o n P r o p e r t y H e l p e r T e x t > E n d   p o i n t   1 :   ( 5 6 1 , 3 1 1 4 3 2 , 2 4 3 , 2 ) .   E n d   p o i n t   2 :   ( 6 6 3 , 1 0 3 8 1 0 5 6 7 6 6 6 , 9 1 , 8 ) 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 5 6 1 . 3 1 1 4 3 2 < / b : _ x > < b : _ y > 2 4 3 . 2 0 0 0 0 0 0 0 0 0 0 0 0 7 < / b : _ y > < / b : P o i n t > < b : P o i n t > < b : _ x > 5 6 1 . 3 1 1 4 3 2 < / b : _ x > < b : _ y > 9 3 . 8 < / b : _ y > < / b : P o i n t > < b : P o i n t > < b : _ x > 5 6 3 . 3 1 1 4 3 2 < / b : _ x > < b : _ y > 9 1 . 8 < / b : _ y > < / b : P o i n t > < b : P o i n t > < b : _ x > 6 6 3 . 1 0 3 8 1 0 5 6 7 6 6 5 8 5 < / b : _ x > < b : _ y >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 5 5 3 . 3 1 1 4 3 2 < / b : _ x > < b : _ y > 2 4 3 . 2 0 0 0 0 0 0 0 0 0 0 0 0 7 < / b : _ y > < / L a b e l L o c a t i o n > < L o c a t i o n   x m l n s : b = " h t t p : / / s c h e m a s . d a t a c o n t r a c t . o r g / 2 0 0 4 / 0 7 / S y s t e m . W i n d o w s " > < b : _ x > 5 6 1 . 3 1 1 4 3 2 < / b : _ x > < b : _ y > 2 5 9 . 2 0 0 0 0 0 0 0 0 0 0 0 0 5 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 6 6 3 . 1 0 3 8 1 0 5 6 7 6 6 5 8 5 < / b : _ x > < b : _ y > 8 3 . 8 < / b : _ y > < / L a b e l L o c a t i o n > < L o c a t i o n   x m l n s : b = " h t t p : / / s c h e m a s . d a t a c o n t r a c t . o r g / 2 0 0 4 / 0 7 / S y s t e m . W i n d o w s " > < b : _ x > 6 7 9 . 1 0 3 8 1 0 5 6 7 6 6 5 8 5 < / b : _ x > < b : _ y > 9 1 . 8 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 5 6 1 . 3 1 1 4 3 2 < / b : _ x > < b : _ y > 2 4 3 . 2 0 0 0 0 0 0 0 0 0 0 0 0 7 < / b : _ y > < / b : P o i n t > < b : P o i n t > < b : _ x > 5 6 1 . 3 1 1 4 3 2 < / b : _ x > < b : _ y > 9 3 . 8 < / b : _ y > < / b : P o i n t > < b : P o i n t > < b : _ x > 5 6 3 . 3 1 1 4 3 2 < / b : _ x > < b : _ y > 9 1 . 8 < / b : _ y > < / b : P o i n t > < b : P o i n t > < b : _ x > 6 6 3 . 1 0 3 8 1 0 5 6 7 6 6 5 8 5 < / b : _ x > < b : _ y >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< / K e y > < / a : K e y > < a : V a l u e   i : t y p e = " D i a g r a m D i s p l a y L i n k V i e w S t a t e " > < A u t o m a t i o n P r o p e r t y H e l p e r T e x t > E n d   p o i n t   1 :   ( 3 0 8 , 4 , 2 6 3 ) .   E n d   p o i n t   2 :   ( 4 3 1 , 8 0 7 6 2 1 , 2 3 9 , 6 ) 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 3 0 8 . 4 < / b : _ x > < b : _ y > 2 6 3 < / b : _ y > < / b : P o i n t > < b : P o i n t > < b : _ x > 4 2 9 . 8 0 7 6 2 1 < / b : _ x > < b : _ y > 2 6 3 < / b : _ y > < / b : P o i n t > < b : P o i n t > < b : _ x > 4 3 1 . 8 0 7 6 2 1 < / b : _ x > < b : _ y > 2 6 1 < / b : _ y > < / b : P o i n t > < b : P o i n t > < b : _ x > 4 3 1 . 8 0 7 6 2 1 < / b : _ x > < b : _ y > 2 3 9 . 6 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 2 9 2 . 4 < / b : _ x > < b : _ y > 2 5 5 < / b : _ y > < / L a b e l L o c a t i o n > < L o c a t i o n   x m l n s : b = " h t t p : / / s c h e m a s . d a t a c o n t r a c t . o r g / 2 0 0 4 / 0 7 / S y s t e m . W i n d o w s " > < b : _ x > 2 9 2 . 4 < / b : _ x > < b : _ y > 2 6 3 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 4 2 3 . 8 0 7 6 2 1 < / b : _ x > < b : _ y > 2 2 3 . 6 < / b : _ y > < / L a b e l L o c a t i o n > < L o c a t i o n   x m l n s : b = " h t t p : / / s c h e m a s . d a t a c o n t r a c t . o r g / 2 0 0 4 / 0 7 / S y s t e m . W i n d o w s " > < b : _ x > 4 3 1 . 8 0 7 6 2 1 < / b : _ x > < b : _ y > 2 2 3 . 6 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 3 0 8 . 4 < / b : _ x > < b : _ y > 2 6 3 < / b : _ y > < / b : P o i n t > < b : P o i n t > < b : _ x > 4 2 9 . 8 0 7 6 2 1 < / b : _ x > < b : _ y > 2 6 3 < / b : _ y > < / b : P o i n t > < b : P o i n t > < b : _ x > 4 3 1 . 8 0 7 6 2 1 < / b : _ x > < b : _ y > 2 6 1 < / b : _ y > < / b : P o i n t > < b : P o i n t > < b : _ x > 4 3 1 . 8 0 7 6 2 1 < / b : _ x > < b : _ y > 2 3 9 . 6 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< / K e y > < / a : K e y > < a : V a l u e   i : t y p e = " D i a g r a m D i s p l a y L i n k V i e w S t a t e " > < A u t o m a t i o n P r o p e r t y H e l p e r T e x t > E n d   p o i n t   1 :   ( 5 8 1 , 3 1 1 4 3 2 , 2 4 3 , 2 ) .   E n d   p o i n t   2 :   ( 1 0 2 8 , 0 1 5 2 4 2 , 2 4 9 , 6 ) 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 5 8 1 . 3 1 1 4 3 2 < / b : _ x > < b : _ y > 2 4 3 . 2 0 0 0 0 0 0 0 0 0 0 0 0 5 < / b : _ y > < / b : P o i n t > < b : P o i n t > < b : _ x > 5 8 1 . 3 1 1 4 3 2 < / b : _ x > < b : _ y > 2 4 1 . 7 < / b : _ y > < / b : P o i n t > < b : P o i n t > < b : _ x > 5 8 3 . 3 1 1 4 3 2 < / b : _ x > < b : _ y > 2 3 9 . 7 < / b : _ y > < / b : P o i n t > < b : P o i n t > < b : _ x > 8 0 2 . 6 6 3 3 3 7 < / b : _ x > < b : _ y > 2 3 9 . 7 < / b : _ y > < / b : P o i n t > < b : P o i n t > < b : _ x > 8 0 4 . 6 6 3 3 3 7 < / b : _ x > < b : _ y > 2 4 1 . 7 < / b : _ y > < / b : P o i n t > < b : P o i n t > < b : _ x > 8 0 4 . 6 6 3 3 3 7 < / b : _ x > < b : _ y > 2 5 1 . 1 < / b : _ y > < / b : P o i n t > < b : P o i n t > < b : _ x > 8 0 6 . 6 6 3 3 3 7 < / b : _ x > < b : _ y > 2 5 3 . 1 < / b : _ y > < / b : P o i n t > < b : P o i n t > < b : _ x > 1 0 2 6 . 0 1 5 2 4 2 < / b : _ x > < b : _ y > 2 5 3 . 1 < / b : _ y > < / b : P o i n t > < b : P o i n t > < b : _ x > 1 0 2 8 . 0 1 5 2 4 2 < / b : _ x > < b : _ y > 2 5 1 . 1 < / b : _ y > < / b : P o i n t > < b : P o i n t > < b : _ x > 1 0 2 8 . 0 1 5 2 4 2 < / b : _ x > < b : _ y > 2 4 9 . 6 0 0 0 0 0 0 0 0 0 0 0 1 4 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 5 7 3 . 3 1 1 4 3 2 < / b : _ x > < b : _ y > 2 4 3 . 2 0 0 0 0 0 0 0 0 0 0 0 0 5 < / b : _ y > < / L a b e l L o c a t i o n > < L o c a t i o n   x m l n s : b = " h t t p : / / s c h e m a s . d a t a c o n t r a c t . o r g / 2 0 0 4 / 0 7 / S y s t e m . W i n d o w s " > < b : _ x > 5 8 1 . 3 1 1 4 3 2 < / b : _ x > < b : _ y > 2 5 9 . 2 0 0 0 0 0 0 0 0 0 0 0 0 5 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 1 0 2 0 . 0 1 5 2 4 2 < / b : _ x > < b : _ y > 2 3 3 . 6 0 0 0 0 0 0 0 0 0 0 0 1 4 < / b : _ y > < / L a b e l L o c a t i o n > < L o c a t i o n   x m l n s : b = " h t t p : / / s c h e m a s . d a t a c o n t r a c t . o r g / 2 0 0 4 / 0 7 / S y s t e m . W i n d o w s " > < b : _ x > 1 0 2 8 . 0 1 5 2 4 2 < / b : _ x > < b : _ y > 2 3 3 . 6 0 0 0 0 0 0 0 0 0 0 0 1 4 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 5 8 1 . 3 1 1 4 3 2 < / b : _ x > < b : _ y > 2 4 3 . 2 0 0 0 0 0 0 0 0 0 0 0 0 5 < / b : _ y > < / b : P o i n t > < b : P o i n t > < b : _ x > 5 8 1 . 3 1 1 4 3 2 < / b : _ x > < b : _ y > 2 4 1 . 7 < / b : _ y > < / b : P o i n t > < b : P o i n t > < b : _ x > 5 8 3 . 3 1 1 4 3 2 < / b : _ x > < b : _ y > 2 3 9 . 7 < / b : _ y > < / b : P o i n t > < b : P o i n t > < b : _ x > 8 0 2 . 6 6 3 3 3 7 < / b : _ x > < b : _ y > 2 3 9 . 7 < / b : _ y > < / b : P o i n t > < b : P o i n t > < b : _ x > 8 0 4 . 6 6 3 3 3 7 < / b : _ x > < b : _ y > 2 4 1 . 7 < / b : _ y > < / b : P o i n t > < b : P o i n t > < b : _ x > 8 0 4 . 6 6 3 3 3 7 < / b : _ x > < b : _ y > 2 5 1 . 1 < / b : _ y > < / b : P o i n t > < b : P o i n t > < b : _ x > 8 0 6 . 6 6 3 3 3 7 < / b : _ x > < b : _ y > 2 5 3 . 1 < / b : _ y > < / b : P o i n t > < b : P o i n t > < b : _ x > 1 0 2 6 . 0 1 5 2 4 2 < / b : _ x > < b : _ y > 2 5 3 . 1 < / b : _ y > < / b : P o i n t > < b : P o i n t > < b : _ x > 1 0 2 8 . 0 1 5 2 4 2 < / b : _ x > < b : _ y > 2 5 1 . 1 < / b : _ y > < / b : P o i n t > < b : P o i n t > < b : _ x > 1 0 2 8 . 0 1 5 2 4 2 < / b : _ x > < b : _ y > 2 4 9 . 6 0 0 0 0 0 0 0 0 0 0 0 1 4 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 D i m _ b u s e s 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 D i m _ b u s e s 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 M e a s u r e s \ A v g   R i d e r s   P e r   T r i p < / K e y > < / D i a g r a m O b j e c t K e y > < D i a g r a m O b j e c t K e y > < K e y > M e a s u r e s \ A v g   R i d e r s   P e r   T r i p \ T a g I n f o \ F o r m u l a < / K e y > < / D i a g r a m O b j e c t K e y > < D i a g r a m O b j e c t K e y > < K e y > M e a s u r e s \ A v g   R i d e r s   P e r   T r i p \ T a g I n f o \ V a l u e < / K e y > < / D i a g r a m O b j e c t K e y > < D i a g r a m O b j e c t K e y > < K e y > M e a s u r e s \ S u m   o f   B u s I D < / K e y > < / D i a g r a m O b j e c t K e y > < D i a g r a m O b j e c t K e y > < K e y > M e a s u r e s \ S u m   o f   B u s I D \ T a g I n f o \ F o r m u l a < / K e y > < / D i a g r a m O b j e c t K e y > < D i a g r a m O b j e c t K e y > < K e y > M e a s u r e s \ S u m   o f   B u s I D \ T a g I n f o \ V a l u e < / K e y > < / D i a g r a m O b j e c t K e y > < D i a g r a m O b j e c t K e y > < K e y > C o l u m n s \ B u s I D < / K e y > < / D i a g r a m O b j e c t K e y > < D i a g r a m O b j e c t K e y > < K e y > C o l u m n s \ R o u t e I D < / K e y > < / D i a g r a m O b j e c t K e y > < D i a g r a m O b j e c t K e y > < K e y > C o l u m n s \ B u s N u m b e r < / K e y > < / D i a g r a m O b j e c t K e y > < D i a g r a m O b j e c t K e y > < K e y > C o l u m n s \ C a p a c i t y < / K e y > < / D i a g r a m O b j e c t K e y > < D i a g r a m O b j e c t K e y > < K e y > L i n k s \ & l t ; C o l u m n s \ S u m   o f   B u s I D & g t ; - & l t ; M e a s u r e s \ B u s I D & g t ; < / K e y > < / D i a g r a m O b j e c t K e y > < D i a g r a m O b j e c t K e y > < K e y > L i n k s \ & l t ; C o l u m n s \ S u m   o f   B u s I D & g t ; - & l t ; M e a s u r e s \ B u s I D & g t ; \ C O L U M N < / K e y > < / D i a g r a m O b j e c t K e y > < D i a g r a m O b j e c t K e y > < K e y > L i n k s \ & l t ; C o l u m n s \ S u m   o f   B u s I D & g t ; - & l t ; M e a s u r e s \ B u s I D & g t ; \ M E A S U R E 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 M e a s u r e s \ A v g   R i d e r s   P e r   T r i p 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  R i d e r s   P e r   T r i p \ T a g I n f o \ F o r m u l a 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 R i d e r s   P e r   T r i p \ T a g I n f o \ V a l u e 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 C o l u m n s \ M o n t h   N u m b e r < / K e y > < / D i a g r a m O b j e c t K e y > < D i a g r a m O b j e c t K e y > < K e y > C o l u m n s \ D a y   N a m e < / K e y > < / D i a g r a m O b j e c t K e y > < D i a g r a m O b j e c t K e y > < K e y > C o l u m n s \ D a y   n u m b e r   o f   W e e k < / K e y > < / D i a g r a m O b j e c t K e y > < D i a g r a m O b j e c t K e y > < K e y > C o l u m n s \ W e e k T y p e 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 n u m b e r 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 D i m _ b u s e s _ a 7 a 6 4 f b 8 - a d f 5 - 4 e 4 f - b 5 3 9 - 7 5 a a e 4 f f 6 c 8 6 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 D i m _ d e m o g r a p h i c s _ c 2 0 7 c 5 2 6 - 6 a c 4 - 4 4 1 e - a b e 2 - c f b 4 0 e 9 8 f 1 e 1 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 D i m _ D a t e T a b l e _ 3 a 8 7 8 a 7 d - 8 f b 1 - 4 d f 3 - 8 1 4 6 - 9 d e d 8 5 f 6 e a a d 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2 f f f 6 0 b 4 - 1 f 2 2 - 4 f 9 1 - 9 a 2 c - 8 5 b 7 f 8 6 9 d 2 9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8 8 c 6 0 1 0 6 - c 5 b d - 4 c 8 e - b 3 c 6 - 1 5 6 7 a c a 8 c 8 2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4 6 d 9 a a a - 8 e 1 f - 4 8 b 3 - 9 3 5 3 - f 7 a 8 4 7 a d 8 1 f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2 6 0 8 9 2 a 8 - d c 3 d - 4 6 0 7 - b f b 9 - 7 1 8 1 6 e 9 8 7 5 7 e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1 9 6 4 2 a 6 d - 7 0 c 8 - 4 1 6 b - a 1 6 3 - 2 5 e 3 4 6 1 e 8 f a 7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7 7 7 5 e 6 8 0 - 5 d b 2 - 4 4 2 8 - 8 a 5 e - d 4 9 c f 4 f a 5 5 4 3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f 5 3 7 0 a 6 - e 2 6 8 - 4 5 6 e - b a f 9 - 6 5 f 8 1 0 8 c 9 0 a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 2 0 2 5 - 0 7 - 0 5 T 1 9 : 5 2 : 0 1 . 9 4 5 4 4 5 8 + 0 3 : 0 0 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3 a f 8 6 a c - 3 3 2 2 - 4 0 f a - 8 8 2 7 - d 7 2 9 3 2 c 9 9 0 e 8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f 2 4 4 3 9 1 - 4 f d f - 4 d 1 4 - a c c 9 - 5 1 4 7 7 f 2 c 3 d c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D a t e T a b l e _ 3 a 8 7 8 a 7 d - 8 f b 1 - 4 d f 3 - 8 1 4 6 - 9 d e d 8 5 f 6 e a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 N a m e < / s t r i n g > < / k e y > < v a l u e > < i n t > 1 4 4 < / i n t > < / v a l u e > < / i t e m > < i t e m > < k e y > < s t r i n g > M o n t h   N u m b e r < / s t r i n g > < / k e y > < v a l u e > < i n t > 1 6 2 < / i n t > < / v a l u e > < / i t e m > < i t e m > < k e y > < s t r i n g > D a y   N a m e < / s t r i n g > < / k e y > < v a l u e > < i n t > 1 2 2 < / i n t > < / v a l u e > < / i t e m > < i t e m > < k e y > < s t r i n g > D a y   n u m b e r   o f   W e e k < / s t r i n g > < / k e y > < v a l u e > < i n t > 2 0 5 < / i n t > < / v a l u e > < / i t e m > < i t e m > < k e y > < s t r i n g > W e e k T y p e 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 M o n t h   N u m b e r 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 D a y   n u m b e r   o f   W e e k < / s t r i n g > < / k e y > < v a l u e > < i n t > 5 < / i n t > < / v a l u e > < / i t e m > < i t e m > < k e y > < s t r i n g > W e e k T y p e 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 D a y   n u m b e r   o f   W e e k < / S o r t B y C o l u m n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8 1 4 e a f 2 d - 6 1 7 3 - 4 f 0 7 - 8 b c 8 - 9 d 2 6 0 c e d 0 5 6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i m _ b u s e s _ a 7 a 6 4 f b 8 - a d f 5 - 4 e 4 f - b 5 3 9 - 7 5 a a e 4 f f 6 c 8 6 , D i m _ d e m o g r a p h i c s _ c 2 0 7 c 5 2 6 - 6 a c 4 - 4 4 1 e - a b e 2 - c f b 4 0 e 9 8 f 1 e 1 , D i m _ r o u t e s _ d 6 a e b 6 3 5 - 6 f 9 9 - 4 4 a 5 - a 0 6 6 - e a 8 2 7 8 f c d b f 4 , F a c t t a b l e _ r i d e r s h i p _ 4 f 4 7 b f 8 8 - f e e 1 - 4 1 a 1 - 9 a 1 f - 8 a a 0 7 8 c 7 8 2 0 b , D i m _ D a t e T a b l e _ 3 a 8 7 8 a 7 d - 8 f b 1 - 4 d f 3 - 8 1 4 6 - 9 d e d 8 5 f 6 e a a d , C a l c u l a t i o n _ 1 7 3 a c a 2 8 - f a 5 4 - 4 8 e 9 - 8 2 6 c - 7 4 5 c e 0 d b a 7 c f ] ] > < / C u s t o m C o n t e n t > < / G e m i n i > 
</file>

<file path=customXml/itemProps1.xml><?xml version="1.0" encoding="utf-8"?>
<ds:datastoreItem xmlns:ds="http://schemas.openxmlformats.org/officeDocument/2006/customXml" ds:itemID="{564EF129-5573-4651-997D-B2E05E05F493}">
  <ds:schemaRefs/>
</ds:datastoreItem>
</file>

<file path=customXml/itemProps10.xml><?xml version="1.0" encoding="utf-8"?>
<ds:datastoreItem xmlns:ds="http://schemas.openxmlformats.org/officeDocument/2006/customXml" ds:itemID="{BA84E6D3-7A41-413E-AC74-738FF3CCB503}">
  <ds:schemaRefs/>
</ds:datastoreItem>
</file>

<file path=customXml/itemProps11.xml><?xml version="1.0" encoding="utf-8"?>
<ds:datastoreItem xmlns:ds="http://schemas.openxmlformats.org/officeDocument/2006/customXml" ds:itemID="{F0B5EE0C-BB95-49FA-8A31-7332478EA458}">
  <ds:schemaRefs/>
</ds:datastoreItem>
</file>

<file path=customXml/itemProps12.xml><?xml version="1.0" encoding="utf-8"?>
<ds:datastoreItem xmlns:ds="http://schemas.openxmlformats.org/officeDocument/2006/customXml" ds:itemID="{74F1DBEF-1908-4785-A5CB-FA9F50380853}">
  <ds:schemaRefs/>
</ds:datastoreItem>
</file>

<file path=customXml/itemProps13.xml><?xml version="1.0" encoding="utf-8"?>
<ds:datastoreItem xmlns:ds="http://schemas.openxmlformats.org/officeDocument/2006/customXml" ds:itemID="{E8CBF215-E8F5-4E35-A51B-2BB7BDF8F4D6}">
  <ds:schemaRefs/>
</ds:datastoreItem>
</file>

<file path=customXml/itemProps14.xml><?xml version="1.0" encoding="utf-8"?>
<ds:datastoreItem xmlns:ds="http://schemas.openxmlformats.org/officeDocument/2006/customXml" ds:itemID="{A39EEB8B-9294-42D7-965B-68C27BDBE0D4}">
  <ds:schemaRefs/>
</ds:datastoreItem>
</file>

<file path=customXml/itemProps15.xml><?xml version="1.0" encoding="utf-8"?>
<ds:datastoreItem xmlns:ds="http://schemas.openxmlformats.org/officeDocument/2006/customXml" ds:itemID="{23FD4C13-ED53-4049-AA74-28EF42422BE9}">
  <ds:schemaRefs/>
</ds:datastoreItem>
</file>

<file path=customXml/itemProps16.xml><?xml version="1.0" encoding="utf-8"?>
<ds:datastoreItem xmlns:ds="http://schemas.openxmlformats.org/officeDocument/2006/customXml" ds:itemID="{D5C1D953-38D0-479A-A511-1F2A35FB2D17}">
  <ds:schemaRefs/>
</ds:datastoreItem>
</file>

<file path=customXml/itemProps17.xml><?xml version="1.0" encoding="utf-8"?>
<ds:datastoreItem xmlns:ds="http://schemas.openxmlformats.org/officeDocument/2006/customXml" ds:itemID="{8C0FC4DA-3EFA-41DF-9843-64901BBD1760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29C35A82-A747-4ED0-9F08-EF0E7B770E66}">
  <ds:schemaRefs/>
</ds:datastoreItem>
</file>

<file path=customXml/itemProps19.xml><?xml version="1.0" encoding="utf-8"?>
<ds:datastoreItem xmlns:ds="http://schemas.openxmlformats.org/officeDocument/2006/customXml" ds:itemID="{899AEC42-FB0B-41E3-B4BA-DF393BEC6E7A}">
  <ds:schemaRefs/>
</ds:datastoreItem>
</file>

<file path=customXml/itemProps2.xml><?xml version="1.0" encoding="utf-8"?>
<ds:datastoreItem xmlns:ds="http://schemas.openxmlformats.org/officeDocument/2006/customXml" ds:itemID="{A96F52B0-49C4-4361-BC5A-56AA7830A1EE}">
  <ds:schemaRefs/>
</ds:datastoreItem>
</file>

<file path=customXml/itemProps20.xml><?xml version="1.0" encoding="utf-8"?>
<ds:datastoreItem xmlns:ds="http://schemas.openxmlformats.org/officeDocument/2006/customXml" ds:itemID="{86F7E258-1F47-4984-968B-625A49F9FD74}">
  <ds:schemaRefs/>
</ds:datastoreItem>
</file>

<file path=customXml/itemProps21.xml><?xml version="1.0" encoding="utf-8"?>
<ds:datastoreItem xmlns:ds="http://schemas.openxmlformats.org/officeDocument/2006/customXml" ds:itemID="{0283A850-C719-48ED-973C-898E919B6CE1}">
  <ds:schemaRefs/>
</ds:datastoreItem>
</file>

<file path=customXml/itemProps22.xml><?xml version="1.0" encoding="utf-8"?>
<ds:datastoreItem xmlns:ds="http://schemas.openxmlformats.org/officeDocument/2006/customXml" ds:itemID="{C13B3295-2E5E-4118-B73B-EA3821F512DD}">
  <ds:schemaRefs/>
</ds:datastoreItem>
</file>

<file path=customXml/itemProps23.xml><?xml version="1.0" encoding="utf-8"?>
<ds:datastoreItem xmlns:ds="http://schemas.openxmlformats.org/officeDocument/2006/customXml" ds:itemID="{28A7BDE0-C82A-4827-9984-9B4CC52B4431}">
  <ds:schemaRefs/>
</ds:datastoreItem>
</file>

<file path=customXml/itemProps24.xml><?xml version="1.0" encoding="utf-8"?>
<ds:datastoreItem xmlns:ds="http://schemas.openxmlformats.org/officeDocument/2006/customXml" ds:itemID="{234AC412-46B2-4899-9F78-F5924CC9E741}">
  <ds:schemaRefs/>
</ds:datastoreItem>
</file>

<file path=customXml/itemProps25.xml><?xml version="1.0" encoding="utf-8"?>
<ds:datastoreItem xmlns:ds="http://schemas.openxmlformats.org/officeDocument/2006/customXml" ds:itemID="{D9770BC6-5CFC-4E68-9865-909567D15167}">
  <ds:schemaRefs/>
</ds:datastoreItem>
</file>

<file path=customXml/itemProps26.xml><?xml version="1.0" encoding="utf-8"?>
<ds:datastoreItem xmlns:ds="http://schemas.openxmlformats.org/officeDocument/2006/customXml" ds:itemID="{4B6A9120-B64D-43CA-8959-5B7F9E2D01E8}">
  <ds:schemaRefs/>
</ds:datastoreItem>
</file>

<file path=customXml/itemProps27.xml><?xml version="1.0" encoding="utf-8"?>
<ds:datastoreItem xmlns:ds="http://schemas.openxmlformats.org/officeDocument/2006/customXml" ds:itemID="{756AFD1D-753E-40C1-B452-5DC075FEA2A2}">
  <ds:schemaRefs/>
</ds:datastoreItem>
</file>

<file path=customXml/itemProps28.xml><?xml version="1.0" encoding="utf-8"?>
<ds:datastoreItem xmlns:ds="http://schemas.openxmlformats.org/officeDocument/2006/customXml" ds:itemID="{15E99397-3B56-4DD9-9F48-07B8282BC0E1}">
  <ds:schemaRefs/>
</ds:datastoreItem>
</file>

<file path=customXml/itemProps29.xml><?xml version="1.0" encoding="utf-8"?>
<ds:datastoreItem xmlns:ds="http://schemas.openxmlformats.org/officeDocument/2006/customXml" ds:itemID="{B1C54A82-DC79-43B9-9574-F75DEE6B35BE}">
  <ds:schemaRefs/>
</ds:datastoreItem>
</file>

<file path=customXml/itemProps3.xml><?xml version="1.0" encoding="utf-8"?>
<ds:datastoreItem xmlns:ds="http://schemas.openxmlformats.org/officeDocument/2006/customXml" ds:itemID="{C901EF8A-F59E-48D1-8EB0-748904A85FD8}">
  <ds:schemaRefs/>
</ds:datastoreItem>
</file>

<file path=customXml/itemProps30.xml><?xml version="1.0" encoding="utf-8"?>
<ds:datastoreItem xmlns:ds="http://schemas.openxmlformats.org/officeDocument/2006/customXml" ds:itemID="{E20E486A-B0FA-42FD-826D-BB177DB3930F}">
  <ds:schemaRefs/>
</ds:datastoreItem>
</file>

<file path=customXml/itemProps31.xml><?xml version="1.0" encoding="utf-8"?>
<ds:datastoreItem xmlns:ds="http://schemas.openxmlformats.org/officeDocument/2006/customXml" ds:itemID="{34BC2D4C-B0CF-4F40-8AFA-BA14A645D2CF}">
  <ds:schemaRefs/>
</ds:datastoreItem>
</file>

<file path=customXml/itemProps32.xml><?xml version="1.0" encoding="utf-8"?>
<ds:datastoreItem xmlns:ds="http://schemas.openxmlformats.org/officeDocument/2006/customXml" ds:itemID="{C3FBD8FC-2FDD-4B28-8748-E35FF75D5129}">
  <ds:schemaRefs/>
</ds:datastoreItem>
</file>

<file path=customXml/itemProps4.xml><?xml version="1.0" encoding="utf-8"?>
<ds:datastoreItem xmlns:ds="http://schemas.openxmlformats.org/officeDocument/2006/customXml" ds:itemID="{336E2A75-2D27-499F-8F6F-D6EB99FA97DF}">
  <ds:schemaRefs/>
</ds:datastoreItem>
</file>

<file path=customXml/itemProps5.xml><?xml version="1.0" encoding="utf-8"?>
<ds:datastoreItem xmlns:ds="http://schemas.openxmlformats.org/officeDocument/2006/customXml" ds:itemID="{2A35E814-2CC6-4E30-85D7-5E40FF75A87D}">
  <ds:schemaRefs/>
</ds:datastoreItem>
</file>

<file path=customXml/itemProps6.xml><?xml version="1.0" encoding="utf-8"?>
<ds:datastoreItem xmlns:ds="http://schemas.openxmlformats.org/officeDocument/2006/customXml" ds:itemID="{614899E2-411B-443A-9E8F-A58A10100EE9}">
  <ds:schemaRefs/>
</ds:datastoreItem>
</file>

<file path=customXml/itemProps7.xml><?xml version="1.0" encoding="utf-8"?>
<ds:datastoreItem xmlns:ds="http://schemas.openxmlformats.org/officeDocument/2006/customXml" ds:itemID="{168750E1-943A-4461-8E07-6FD7237251BE}">
  <ds:schemaRefs/>
</ds:datastoreItem>
</file>

<file path=customXml/itemProps8.xml><?xml version="1.0" encoding="utf-8"?>
<ds:datastoreItem xmlns:ds="http://schemas.openxmlformats.org/officeDocument/2006/customXml" ds:itemID="{A5A80C94-86E7-40ED-A612-5D7EA30FB589}">
  <ds:schemaRefs/>
</ds:datastoreItem>
</file>

<file path=customXml/itemProps9.xml><?xml version="1.0" encoding="utf-8"?>
<ds:datastoreItem xmlns:ds="http://schemas.openxmlformats.org/officeDocument/2006/customXml" ds:itemID="{4FDFAEDE-A4EB-40A7-87A9-5C6E9C39C9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Bilgisayarim</dc:creator>
  <cp:lastModifiedBy>Merve Neslihan Okçu</cp:lastModifiedBy>
  <dcterms:created xsi:type="dcterms:W3CDTF">2015-06-05T18:17:20Z</dcterms:created>
  <dcterms:modified xsi:type="dcterms:W3CDTF">2025-07-05T16:52:02Z</dcterms:modified>
</cp:coreProperties>
</file>